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fed7924366f8f6/Plocha/"/>
    </mc:Choice>
  </mc:AlternateContent>
  <xr:revisionPtr revIDLastSave="0" documentId="8_{5E6C2C5C-E77D-44D9-AAA1-DFD9E669016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" l="1"/>
  <c r="A38" i="1"/>
  <c r="F72" i="1"/>
  <c r="F79" i="1"/>
  <c r="A79" i="1"/>
  <c r="A70" i="1"/>
  <c r="F70" i="1"/>
  <c r="A72" i="1"/>
  <c r="A191" i="1"/>
  <c r="F191" i="1"/>
  <c r="C106" i="1"/>
  <c r="F106" i="1" s="1"/>
  <c r="C109" i="1"/>
  <c r="F109" i="1" s="1"/>
  <c r="C111" i="1"/>
  <c r="F111" i="1" s="1"/>
  <c r="C125" i="1"/>
  <c r="F125" i="1" s="1"/>
  <c r="C124" i="1"/>
  <c r="F124" i="1" s="1"/>
  <c r="C123" i="1"/>
  <c r="F123" i="1" s="1"/>
  <c r="C121" i="1"/>
  <c r="F121" i="1" s="1"/>
  <c r="A121" i="1"/>
  <c r="C120" i="1"/>
  <c r="F120" i="1" s="1"/>
  <c r="C119" i="1"/>
  <c r="F119" i="1" s="1"/>
  <c r="C118" i="1"/>
  <c r="F118" i="1" s="1"/>
  <c r="C117" i="1"/>
  <c r="F117" i="1" s="1"/>
  <c r="C110" i="1"/>
  <c r="F110" i="1" s="1"/>
  <c r="C107" i="1"/>
  <c r="F107" i="1" s="1"/>
  <c r="C104" i="1"/>
  <c r="F104" i="1" s="1"/>
  <c r="C103" i="1"/>
  <c r="F103" i="1" s="1"/>
  <c r="C102" i="1"/>
  <c r="F102" i="1" s="1"/>
  <c r="F52" i="1"/>
  <c r="A52" i="1"/>
  <c r="F204" i="1"/>
  <c r="A204" i="1"/>
  <c r="F205" i="1"/>
  <c r="A205" i="1"/>
  <c r="F168" i="1"/>
  <c r="A168" i="1"/>
  <c r="F48" i="1"/>
  <c r="A48" i="1"/>
  <c r="F179" i="1"/>
  <c r="A179" i="1"/>
  <c r="F186" i="1"/>
  <c r="A186" i="1"/>
  <c r="F51" i="1"/>
  <c r="A51" i="1"/>
  <c r="F98" i="1"/>
  <c r="A98" i="1"/>
  <c r="F211" i="1"/>
  <c r="A211" i="1"/>
  <c r="F210" i="1"/>
  <c r="A210" i="1"/>
  <c r="F212" i="1"/>
  <c r="A212" i="1"/>
  <c r="F209" i="1"/>
  <c r="A209" i="1"/>
  <c r="F206" i="1"/>
  <c r="A206" i="1"/>
  <c r="A207" i="1"/>
  <c r="A208" i="1"/>
  <c r="A203" i="1"/>
  <c r="F200" i="1"/>
  <c r="A200" i="1"/>
  <c r="F199" i="1"/>
  <c r="A199" i="1"/>
  <c r="F198" i="1"/>
  <c r="A198" i="1"/>
  <c r="F197" i="1"/>
  <c r="A197" i="1"/>
  <c r="A201" i="1"/>
  <c r="A196" i="1"/>
  <c r="F193" i="1"/>
  <c r="A193" i="1"/>
  <c r="F187" i="1"/>
  <c r="A187" i="1"/>
  <c r="F192" i="1"/>
  <c r="A192" i="1"/>
  <c r="F190" i="1"/>
  <c r="A190" i="1"/>
  <c r="F189" i="1"/>
  <c r="A189" i="1"/>
  <c r="F188" i="1"/>
  <c r="A188" i="1"/>
  <c r="F184" i="1"/>
  <c r="A184" i="1"/>
  <c r="F183" i="1"/>
  <c r="A183" i="1"/>
  <c r="A185" i="1"/>
  <c r="A194" i="1"/>
  <c r="A182" i="1"/>
  <c r="F180" i="1"/>
  <c r="A180" i="1"/>
  <c r="F178" i="1"/>
  <c r="A178" i="1"/>
  <c r="F176" i="1"/>
  <c r="A176" i="1"/>
  <c r="F174" i="1"/>
  <c r="A174" i="1"/>
  <c r="F175" i="1"/>
  <c r="A175" i="1"/>
  <c r="A177" i="1"/>
  <c r="A173" i="1"/>
  <c r="F57" i="1"/>
  <c r="A57" i="1"/>
  <c r="F39" i="1"/>
  <c r="F40" i="1"/>
  <c r="F41" i="1"/>
  <c r="F42" i="1"/>
  <c r="F43" i="1"/>
  <c r="F44" i="1"/>
  <c r="F45" i="1"/>
  <c r="F46" i="1"/>
  <c r="F47" i="1"/>
  <c r="F49" i="1"/>
  <c r="F50" i="1"/>
  <c r="F53" i="1"/>
  <c r="F55" i="1"/>
  <c r="F56" i="1"/>
  <c r="F58" i="1"/>
  <c r="F59" i="1"/>
  <c r="F60" i="1"/>
  <c r="A56" i="1"/>
  <c r="A58" i="1"/>
  <c r="A59" i="1"/>
  <c r="A60" i="1"/>
  <c r="F61" i="1"/>
  <c r="A61" i="1"/>
  <c r="F62" i="1"/>
  <c r="A62" i="1"/>
  <c r="A53" i="1"/>
  <c r="A50" i="1"/>
  <c r="A49" i="1"/>
  <c r="A55" i="1"/>
  <c r="A63" i="1"/>
  <c r="A35" i="1"/>
  <c r="A36" i="1"/>
  <c r="A37" i="1"/>
  <c r="A39" i="1"/>
  <c r="A40" i="1"/>
  <c r="A41" i="1"/>
  <c r="A42" i="1"/>
  <c r="A43" i="1"/>
  <c r="A44" i="1"/>
  <c r="A45" i="1"/>
  <c r="A46" i="1"/>
  <c r="A47" i="1"/>
  <c r="A34" i="1"/>
  <c r="F71" i="1"/>
  <c r="F73" i="1"/>
  <c r="F97" i="1"/>
  <c r="A97" i="1"/>
  <c r="F86" i="1"/>
  <c r="A111" i="1"/>
  <c r="A109" i="1"/>
  <c r="A106" i="1"/>
  <c r="F108" i="1"/>
  <c r="F112" i="1"/>
  <c r="F113" i="1"/>
  <c r="F114" i="1"/>
  <c r="F115" i="1"/>
  <c r="F167" i="1"/>
  <c r="A167" i="1"/>
  <c r="F166" i="1"/>
  <c r="A166" i="1"/>
  <c r="A163" i="1"/>
  <c r="A164" i="1"/>
  <c r="A165" i="1"/>
  <c r="A169" i="1"/>
  <c r="A162" i="1"/>
  <c r="F164" i="1"/>
  <c r="F158" i="1"/>
  <c r="A158" i="1"/>
  <c r="F156" i="1"/>
  <c r="A156" i="1"/>
  <c r="F155" i="1"/>
  <c r="A155" i="1"/>
  <c r="F154" i="1"/>
  <c r="A154" i="1"/>
  <c r="F153" i="1"/>
  <c r="A153" i="1"/>
  <c r="F152" i="1"/>
  <c r="A152" i="1"/>
  <c r="F151" i="1"/>
  <c r="A151" i="1"/>
  <c r="F150" i="1"/>
  <c r="A150" i="1"/>
  <c r="F149" i="1"/>
  <c r="A149" i="1"/>
  <c r="F148" i="1"/>
  <c r="A148" i="1"/>
  <c r="F147" i="1"/>
  <c r="A147" i="1"/>
  <c r="F146" i="1"/>
  <c r="A146" i="1"/>
  <c r="F145" i="1"/>
  <c r="A145" i="1"/>
  <c r="F140" i="1"/>
  <c r="A140" i="1"/>
  <c r="F139" i="1"/>
  <c r="A139" i="1"/>
  <c r="F138" i="1"/>
  <c r="A138" i="1"/>
  <c r="F132" i="1"/>
  <c r="A132" i="1"/>
  <c r="F131" i="1"/>
  <c r="A131" i="1"/>
  <c r="A124" i="1"/>
  <c r="F122" i="1"/>
  <c r="A122" i="1"/>
  <c r="A119" i="1"/>
  <c r="A118" i="1"/>
  <c r="A114" i="1"/>
  <c r="A113" i="1"/>
  <c r="A110" i="1"/>
  <c r="A108" i="1"/>
  <c r="F105" i="1"/>
  <c r="A105" i="1"/>
  <c r="A104" i="1"/>
  <c r="A103" i="1"/>
  <c r="A107" i="1"/>
  <c r="A112" i="1"/>
  <c r="A115" i="1"/>
  <c r="F116" i="1"/>
  <c r="A116" i="1"/>
  <c r="A117" i="1"/>
  <c r="A120" i="1"/>
  <c r="A123" i="1"/>
  <c r="A125" i="1"/>
  <c r="A126" i="1"/>
  <c r="A102" i="1"/>
  <c r="F94" i="1"/>
  <c r="A94" i="1"/>
  <c r="F99" i="1"/>
  <c r="A99" i="1"/>
  <c r="F96" i="1"/>
  <c r="A96" i="1"/>
  <c r="F95" i="1"/>
  <c r="A95" i="1"/>
  <c r="F126" i="1"/>
  <c r="F78" i="1"/>
  <c r="A78" i="1"/>
  <c r="A86" i="1"/>
  <c r="F85" i="1"/>
  <c r="A85" i="1"/>
  <c r="F84" i="1"/>
  <c r="A84" i="1"/>
  <c r="F68" i="1"/>
  <c r="A68" i="1"/>
  <c r="A69" i="1"/>
  <c r="A71" i="1"/>
  <c r="A73" i="1"/>
  <c r="A74" i="1"/>
  <c r="A75" i="1"/>
  <c r="A76" i="1"/>
  <c r="A77" i="1"/>
  <c r="A80" i="1"/>
  <c r="A67" i="1"/>
  <c r="F80" i="1"/>
  <c r="F77" i="1"/>
  <c r="F76" i="1"/>
  <c r="F75" i="1"/>
  <c r="F74" i="1"/>
  <c r="F69" i="1"/>
  <c r="F67" i="1"/>
  <c r="F35" i="1"/>
  <c r="F159" i="1"/>
  <c r="A159" i="1"/>
  <c r="A216" i="1"/>
  <c r="A217" i="1"/>
  <c r="A215" i="1"/>
  <c r="F207" i="1"/>
  <c r="F203" i="1"/>
  <c r="F201" i="1"/>
  <c r="E101" i="1" l="1"/>
  <c r="E65" i="1"/>
  <c r="F165" i="1"/>
  <c r="F134" i="1"/>
  <c r="F135" i="1"/>
  <c r="A134" i="1"/>
  <c r="A135" i="1"/>
  <c r="A136" i="1"/>
  <c r="A137" i="1"/>
  <c r="A141" i="1"/>
  <c r="A143" i="1"/>
  <c r="A144" i="1"/>
  <c r="A157" i="1"/>
  <c r="A142" i="1"/>
  <c r="A130" i="1"/>
  <c r="A133" i="1"/>
  <c r="A129" i="1"/>
  <c r="F92" i="1"/>
  <c r="A92" i="1"/>
  <c r="A93" i="1"/>
  <c r="A91" i="1"/>
  <c r="A87" i="1" l="1"/>
  <c r="A88" i="1"/>
  <c r="A83" i="1"/>
  <c r="F63" i="1"/>
  <c r="F36" i="1"/>
  <c r="F194" i="1" l="1"/>
  <c r="F88" i="1"/>
  <c r="F93" i="1"/>
  <c r="F87" i="1"/>
  <c r="F163" i="1"/>
  <c r="F169" i="1"/>
  <c r="F83" i="1"/>
  <c r="F91" i="1"/>
  <c r="F129" i="1"/>
  <c r="F130" i="1"/>
  <c r="F133" i="1"/>
  <c r="F136" i="1"/>
  <c r="F137" i="1"/>
  <c r="F141" i="1"/>
  <c r="F143" i="1"/>
  <c r="F144" i="1"/>
  <c r="F157" i="1"/>
  <c r="F142" i="1"/>
  <c r="F162" i="1"/>
  <c r="F173" i="1"/>
  <c r="F177" i="1"/>
  <c r="F182" i="1"/>
  <c r="F185" i="1"/>
  <c r="F196" i="1"/>
  <c r="F208" i="1"/>
  <c r="F215" i="1"/>
  <c r="F216" i="1"/>
  <c r="F217" i="1"/>
  <c r="F34" i="1"/>
  <c r="F37" i="1"/>
  <c r="E128" i="1" l="1"/>
  <c r="E161" i="1"/>
  <c r="E214" i="1"/>
  <c r="E90" i="1"/>
  <c r="E30" i="1"/>
  <c r="E82" i="1"/>
  <c r="E32" i="1"/>
  <c r="E171" i="1"/>
</calcChain>
</file>

<file path=xl/sharedStrings.xml><?xml version="1.0" encoding="utf-8"?>
<sst xmlns="http://schemas.openxmlformats.org/spreadsheetml/2006/main" count="367" uniqueCount="210">
  <si>
    <t>Výkaz prací a dodávek</t>
  </si>
  <si>
    <t>Výrobky a zařizovací předměty</t>
  </si>
  <si>
    <t>Technické instalace</t>
  </si>
  <si>
    <t>Celkem</t>
  </si>
  <si>
    <t>ozn.</t>
  </si>
  <si>
    <t>popis</t>
  </si>
  <si>
    <t>MJ</t>
  </si>
  <si>
    <t>počet</t>
  </si>
  <si>
    <t>m2</t>
  </si>
  <si>
    <t>Poznámky</t>
  </si>
  <si>
    <t>kpl</t>
  </si>
  <si>
    <t>A.</t>
  </si>
  <si>
    <t>B.</t>
  </si>
  <si>
    <t>C.</t>
  </si>
  <si>
    <t>D.</t>
  </si>
  <si>
    <t>E.</t>
  </si>
  <si>
    <t>cena za MJ</t>
  </si>
  <si>
    <t>cena</t>
  </si>
  <si>
    <t>F.</t>
  </si>
  <si>
    <t>Ostatní a vedlejší náklady</t>
  </si>
  <si>
    <t>Vedlejší rozpočtové náklady</t>
  </si>
  <si>
    <t>Manipulace, doprava</t>
  </si>
  <si>
    <t>Úklid po stavebních pracech průběžný i závěrečný</t>
  </si>
  <si>
    <t>m</t>
  </si>
  <si>
    <t>Rohový vřetenový (nekulový) ventil s kovovou rozetou pro připojení umyvadla</t>
  </si>
  <si>
    <t xml:space="preserve">V případě, že má zhotovitel pochyby ohledně plánovaných položek ve výkazech, výkresech a technických zprávách, má za povinnost toto sdělit před odevzdáním nabídkové ceny. </t>
  </si>
  <si>
    <t>Přesné specifikace jsou uvedeny v dokumentu "Specifikace výrobků, materiálů, provedení a barev"</t>
  </si>
  <si>
    <t>Výměry jsou uvedeny bez prořezů a bez rezerv, není-li výslovně uvedeno jinak (obklady a dlažby).</t>
  </si>
  <si>
    <t>Nabídkové ceny budou obsahovat odvoz a likvidaci odpadů a obalových materiálů.</t>
  </si>
  <si>
    <t>Odstranění obkladů ze stávajících stěn, které se nebourají, přibližná výměra</t>
  </si>
  <si>
    <t>Elektrorozvody 24V pro splachování pisoárů</t>
  </si>
  <si>
    <t>G.</t>
  </si>
  <si>
    <t>Základní škola Písnická v Praze 12</t>
  </si>
  <si>
    <t>Součástí položek uvedených ve výkazu výměr jsou veškeré s nimi spojené práce, které jsou zapotřebí pro provedení kompletní dodávky díla (dodání, montáž, připojení, zprovoznění, odzkoušení), a to i když nejsou ve výkazu zvlášť popsány. To znamená, že veškeré položky patrné z výkazů, výkresů a technických zpráv je třeba v nabídkové ceně ocenit jako kompletně vykonané práce vč. materiálu, nářadí a strojů nutných k práci, i když tyto nejsou ve výkazu výměr vypsány zvlášť. Nabídkové ceny tedy budou obsahovat všechen potřebný montážní, kotevní a pomocný materiál jako jsou například spárovací hmoty, lišty, lepidla, podkladní a penetrační nátěry, šrouby, vruty, hmoždinky, těsnění, izolační a těsnící tmely, povrchové úpravy, pro užívání nezbytné příslušenství, ochranu okolních konstrukcí proti znečištění a podobně.</t>
  </si>
  <si>
    <t>Výměry jsou uvedeny pro pavilon B. Pavilon A je shodný.</t>
  </si>
  <si>
    <t>Odstranění koberců a PVC podlah</t>
  </si>
  <si>
    <t>Rozšíření otvoru dveří mezi kabinety na sv.š. 1600mm včetně osazení nového překladu, odstranění stávajících dveří včetně zárubně</t>
  </si>
  <si>
    <t>Vybourání parapetu stávajícího okna mezi šatnou a učebnou, odstranění okenní výplně</t>
  </si>
  <si>
    <t>Odstranění stávajících cihelných příček včetně obkladů, výplní otvorů, přibližná výměra</t>
  </si>
  <si>
    <t>Odstranění všech zařizovacích předmětů</t>
  </si>
  <si>
    <t>Vybourání výtahu a zajištění stropní konstrukce</t>
  </si>
  <si>
    <t>Výkop pro provedení nového ležatého svodu kanalizace, přibližná výměra</t>
  </si>
  <si>
    <t>Vybourání podlahy pro provedení nového ležatého svodu kanalizace, přibližná výměra</t>
  </si>
  <si>
    <t>Odstranění křídel stávajících, zachovávaných dveří</t>
  </si>
  <si>
    <t>Vybourání prosvětlovacích otvorů do chodby</t>
  </si>
  <si>
    <t>Odstranění radiátorů a jejich připojovacích potrubí v prostoru sociálních zařízení</t>
  </si>
  <si>
    <t>Vybourání větracích okének v severní fasádě</t>
  </si>
  <si>
    <t>Vybourání stěn výtahové šachty ve 2.np</t>
  </si>
  <si>
    <t>Vybourání stěn výtahové šachty ve 1.np</t>
  </si>
  <si>
    <t>Podepření stropu nad 1.np (montáž a demontáž)</t>
  </si>
  <si>
    <t>Zásyp lehčeným kamenivem</t>
  </si>
  <si>
    <t>Odstranění veškeré technologie výtahu (kabina, kolejnice, motor, elektropříslušenství, žebřík, ….)</t>
  </si>
  <si>
    <t>Dodávka a montáž trapézového plechu 40/182 tl. 1,0mm</t>
  </si>
  <si>
    <t>Dozdívky příček cihelnými tvarovkami tl. 11,5cm včetně oboustranných omítek (jádro, štuk)</t>
  </si>
  <si>
    <t>Demontáž podlahových revizních poklopů</t>
  </si>
  <si>
    <t>Začištění ostění otvorů</t>
  </si>
  <si>
    <t>Dozdívky příček cihelnými tvarovkami tl. 24cm včetně oboustranných omítek (jádro, štuk)</t>
  </si>
  <si>
    <t>Instalační předstěny z porobetonových tvárnic (obezdívání potrubí) tl. 150mm, přibližná výměra</t>
  </si>
  <si>
    <t xml:space="preserve">Začištění ostění oken </t>
  </si>
  <si>
    <t>Zapravení a začištění drážek a otvorů v místech instalace ocelových profilů</t>
  </si>
  <si>
    <t>Svislé konstrukce</t>
  </si>
  <si>
    <t>Vybourání nových otvorů pro dveře včetně osazení ocelových profilů do nadpraží</t>
  </si>
  <si>
    <t>Vodorovné konstrukce</t>
  </si>
  <si>
    <t>Úpravy povrchů</t>
  </si>
  <si>
    <t>Zásyp lehčeným kamenivem revizní šachty v kabinetu, přibližná výměra</t>
  </si>
  <si>
    <t>Podkladní betonová mazanina tl. 50mm v místě původní revizní šachty v kabinetu</t>
  </si>
  <si>
    <t>Hydroizolační vrstva z asfaltových pásů včetně potřebných penetračních nátěrů, včetně napojení na okolní hydroizolaci v místě původní revizní šachty v kabinetu</t>
  </si>
  <si>
    <t>Stěny - obklad - záchody žáků - dekor
Dle specifikace S1</t>
  </si>
  <si>
    <t>Stěny - obklad - učitelský a bezbariérový záchod  - dekor
Dle specifikace S2</t>
  </si>
  <si>
    <t>Stěny - výmalba bílá
Dle specifikace S4</t>
  </si>
  <si>
    <t>Stěny - výmalba v chodbě
Dle specifikace S5</t>
  </si>
  <si>
    <t>Stěny - tapeta v chodbě
Dle specifikace S6</t>
  </si>
  <si>
    <t>Stěny - luxfery
Dle specifikace S7</t>
  </si>
  <si>
    <t>Stěny - obklad - záchody žáků - bílý obklad
Dle specifikace S1 (výměra včetně prořezu 10%)</t>
  </si>
  <si>
    <t>Stěny - obklad - záchody žáků - žlutý obklad (divčí záchody)
Dle specifikace S1 (výměra včetně prořezu 10%)</t>
  </si>
  <si>
    <t>Stěny - obklad - záchody žáků - oranžový obklad (chlapecké záchody)
Dle specifikace S1 (výměra včetně prořezu 10%)</t>
  </si>
  <si>
    <t>Stěny - obklad - učitelský a bezbariérový záchod  - obklad jednobarevný
Dle specifikace S2 (výměra včetně prořezu 10%)</t>
  </si>
  <si>
    <t>Stěny - obklad - kabinet a učebna
Dle specifikace S3 (výměra včetně prořezu 10%)</t>
  </si>
  <si>
    <t>Výplně otvorů</t>
  </si>
  <si>
    <t>Podlahy - vyrovnání podkladu pod dlažbu
Dle specifikace P1</t>
  </si>
  <si>
    <t>Podlahy - dlažba - bílošedý podklad
Dle specifikace P1 (výměra včetně prořezu 10%)</t>
  </si>
  <si>
    <t>Podlahy - dlažba - šedé cestičky
Dle specifikace P1 (výměra včetně prořezu 10%)</t>
  </si>
  <si>
    <t>Podlahy - dlažba - černé kameny
Dle specifikace P1 (výměra včetně prořezu 10%)</t>
  </si>
  <si>
    <t>Podlahy - dlažba - sokl z dlažby
Dle specifikace P1 (délkové metry, výměra včetně prořezu 10%)</t>
  </si>
  <si>
    <t>Podlahy - vyrovnání podkladu pod povlakovou krytinu
Dle specifikace P2</t>
  </si>
  <si>
    <t>Zřízení SDK podhledu / obkladu s požární odolností
Dle specifikace T2</t>
  </si>
  <si>
    <t>Dodávka a montáž sanitárních příček
Dle specifikace V1</t>
  </si>
  <si>
    <t>Dodávka a montáž záchoda včetně příslušenství
Dle specifikace V2</t>
  </si>
  <si>
    <t>Dodávka a montáž bidetu včetně příslušenství
Dle specifikace V3</t>
  </si>
  <si>
    <t>Dodávka a montáž bidetové baterie včetně příslušenství
Dle specifikace V4</t>
  </si>
  <si>
    <t>Dodávka a montáž pisoáru včetně příslušenství
Dle specifikace V6</t>
  </si>
  <si>
    <t>Dodávka a montáž napájecího zdroje k pisoáru včetně příslušenství
Dle specifikace V6</t>
  </si>
  <si>
    <t>Dodávka a montáž umyvadla včetně příslušenství
Dle specifikace V7</t>
  </si>
  <si>
    <t>Dodávka a montáž umyvadlové baterie
Dle specifikace V8</t>
  </si>
  <si>
    <t>Dodávka a montáž umývátka včetně příslušenství
Dle specifikace V9</t>
  </si>
  <si>
    <t>Dodávka a montáž baterie k umývátku
Dle specifikace V10</t>
  </si>
  <si>
    <t>Dodávka a montáž nášlapného odpadkového koše
Dle specifikace V11</t>
  </si>
  <si>
    <t>Dodávka a montáž zásobníku na papírové ručníky
Dle specifikace V12</t>
  </si>
  <si>
    <t>Dodávka a montáž koše na papírové ručníky
Dle specifikace V13</t>
  </si>
  <si>
    <t>Dodávka a montáž zrcadla mezi obklad
Dle specifikace V14</t>
  </si>
  <si>
    <t>Dodávka a montáž výlevky včetně příslušenství
Dle specifikace V15</t>
  </si>
  <si>
    <t>Dodávka a montáž nástěnné baterie pro výlevku
Dle specifikace V16</t>
  </si>
  <si>
    <t>Dodávka a montáž regálu pro úklid
Dle specifikace V17</t>
  </si>
  <si>
    <t>Dodávka a montáž bezbariérového záchoda včetně příslušenství
Dle specifikace V18</t>
  </si>
  <si>
    <t>Dodávka a montáž setavy madel pro bezbariérovou kabinu
Dle specifikace V19</t>
  </si>
  <si>
    <t>Dodávka a montáž signalizačního systému nouzového volání pro bezbariérovou kabinu
Dle specifikace V20</t>
  </si>
  <si>
    <t>Dodávka a montáž bezbariérového umyvadla včetně příslušenství
Dle specifikace V21</t>
  </si>
  <si>
    <t>Dodávka a montáž bezbariérové baterie
Dle specifikace V22</t>
  </si>
  <si>
    <t>Dodávka a montáž doplňků pro bezbariérovou kabinu
Dle specifikace V23</t>
  </si>
  <si>
    <t>Dodávka a montáž držáku toaletního papíru pro bezbariérovou kabinu
Dle specifikace V24</t>
  </si>
  <si>
    <t>Dodávka a montáž sestavy skříněk s dřezem
Dle specifikace V25</t>
  </si>
  <si>
    <t>Grafický návrh, výroba, dodávka a montáž vyřezávané grafiky na dveře
Dle specifikace V89</t>
  </si>
  <si>
    <t>Dodávka a montáž koncových prvků elektro (vypínače a zásuvky)
Dle specifikace V91</t>
  </si>
  <si>
    <t>Dodávka a montáž stropních svítidel v prostoru sociálních zařízení (čtvercové)
Dle specifikace V92</t>
  </si>
  <si>
    <t>Dodávka a montáž stropních svítidel v prostoru chodby (obdélníkové)
Dle specifikace V92</t>
  </si>
  <si>
    <t>Dodávka a montáž stropních svítidel v prostoru kabinetů a skladu
Dle specifikace V93</t>
  </si>
  <si>
    <t>Dodávka a montáž dveří vč. zárubně (různá provedení zámků a prahů)
Dle specifikace D1</t>
  </si>
  <si>
    <t>Dodávka a montáž křídla dveří do stávající zárubně (různá provedení zámků a prahů)
Dle specifikace D2</t>
  </si>
  <si>
    <t>Dodávka a montáž dveří do bezbariérové kabiny vč. zárubně
Dle specifikace D3</t>
  </si>
  <si>
    <t>Dodávka a montáž revizních dvířek
Dle specifikace D4</t>
  </si>
  <si>
    <t>Dodávka a montáž revizních dvířek pod obklad
Dle specifikace D5</t>
  </si>
  <si>
    <t>Dodávka a montáž revizních poklopů do podlahy
Dle specifikace D6</t>
  </si>
  <si>
    <t>H.</t>
  </si>
  <si>
    <t>I.</t>
  </si>
  <si>
    <t>Podlahy - povlaková krytina v kabinetech
Dle specifikace P2 (výměra včetně prořezu 10%)</t>
  </si>
  <si>
    <t>Podlahy - povlaková krytina v kabinetech - soklová lišta
Dle specifikace P2 (výměra včetně prořezu 10%)</t>
  </si>
  <si>
    <t>Stěny - obklad - ukončovací a rohové lišty
Dle specifikace S1 (výměra včetně prořezu 10%)</t>
  </si>
  <si>
    <t>Stěny - obklad - ukončovací a rohové lišty
Dle specifikace S2 (výměra včetně prořezu 10%)</t>
  </si>
  <si>
    <t>Stěny - obklad - ukončovací a rohové lišty
Dle specifikace S3 (výměra včetně prořezu 10%)</t>
  </si>
  <si>
    <t>Zapravení drážek po instalaci nových, či odstranění starých potrubí, zednické přípomoce</t>
  </si>
  <si>
    <t>Zapravení drážek a začištění v místech vedení a prostupů instalací a revizních poklopů, zednické přípomoce</t>
  </si>
  <si>
    <t>m3</t>
  </si>
  <si>
    <t>Stavební část</t>
  </si>
  <si>
    <t>Odstranění svítidel a dalších elektroinstalačních koncových prvků</t>
  </si>
  <si>
    <t>Odstranění rozvodů elektro</t>
  </si>
  <si>
    <t>Kanalizace - odstranění všech připojovacích rozvodů</t>
  </si>
  <si>
    <t>Kanalizace - odstranění všech stoupaček včetně nadstřešních odvětrávacích hlavic</t>
  </si>
  <si>
    <t>Vodovod - odstranění všech připojovacích potrubí, bude-li to technicky vhodné, lze ponechat a využít připojovací potrubí ke stávající mycí nice, kde bude nově umístěn dřez</t>
  </si>
  <si>
    <t>Kanalizace - odstranění nahrazované části ležatého rozvodu pod podlahou 1.np</t>
  </si>
  <si>
    <t>Vodovod - odstranění původních ležatých rozvodů pod podlahou 1.np</t>
  </si>
  <si>
    <t>Bourací práce včetně likvidace odpadu</t>
  </si>
  <si>
    <t>Kanalizace</t>
  </si>
  <si>
    <t>Vodovod</t>
  </si>
  <si>
    <t>Vytápění</t>
  </si>
  <si>
    <t>Elektroinstalace</t>
  </si>
  <si>
    <t>Nové stoupací potrubí kanalizace HT110 včetně příslušných tvarovek, čistících kusů, nadstřešních hlavic a podobně, přibližná výměra</t>
  </si>
  <si>
    <t>Nové stoupací potrubí kanalizace HT75 včetně příslušných tvarovek, čistících kusů, nadstřešních hlavic a podobně, přibližná výměra</t>
  </si>
  <si>
    <t>Nový ležatý rozvod kanalizace KG160 včetně příslušných tvarovek a patních kolen, přibližná výměra</t>
  </si>
  <si>
    <t>Připojovací potrubí kanalizace HT110 od záchodů včetně potřebných tvarovek, přibližná výměra</t>
  </si>
  <si>
    <t>Připojovací potrubí kanalizace HT75 včetně potřebných tvarovek, přibližná výměra</t>
  </si>
  <si>
    <t>Připojovací potrubí kanalizace HT50 včetně potřebných tvarovek, přibližná výměra</t>
  </si>
  <si>
    <t>Studená voda - nové ležaté potrubí PPR 63 včetně potřebných tvarovek včetně návlekové izolace pod podlahou 1.np, konkrétní rozsah výměny bude třeba potvrdit po revizi aktuálního stavu, přibližná výměra</t>
  </si>
  <si>
    <t>Studená voda - nové ležaté potrubí PPR 32 včetně potřebných tvarovek včetně návlekové izolace pod podlahou 1.np, konkrétní rozsah výměny bude třeba potvrdit po revizi aktuálního stavu, přibližná výměra</t>
  </si>
  <si>
    <t>Studená voda - nové ležaté potrubí PPR 25 včetně potřebných tvarovek včetně návlekové izolace pod podlahou 1.np, konkrétní rozsah výměny bude třeba potvrdit po revizi aktuálního stavu, přibližná výměra</t>
  </si>
  <si>
    <t>Studená voda - nové stoupací a připojovací potrubí PPR 25 včetně potřebných tvarovek včetně návlekové izolace, přibližná výměra</t>
  </si>
  <si>
    <t>Teplá voda a cirkulace - nové ležaté potrubí PPR 40 včetně potřebných tvarovek  včetně návlekové izolace pod podlahou 1.np, konkrétní rozsah výměny bude třeba potvrdit po revizi aktuálního stavu, přibližná výměra</t>
  </si>
  <si>
    <t>Teplá voda a cirkulace - nové ležaté potrubí PPR 25 včetně potřebných tvarovek  včetně návlekové izolace pod podlahou 1.np, konkrétní rozsah výměny bude třeba potvrdit po revizi aktuálního stavu, přibližná výměra</t>
  </si>
  <si>
    <t>Teplá voda a cirkulace - nové stoupací a připojovací potrubí PPR 25 včetně potřebných tvarovek včetně návlekové izolace, přibližná výměra</t>
  </si>
  <si>
    <t>Teplá voda a cirkulace - nové ležaté potrubí PPR 32 včetně potřebných tvarovek  včetně návlekové izolace pod podlahou 1.np, konkrétní rozsah výměny bude třeba potvrdit po revizi aktuálního stavu, přibližná výměra</t>
  </si>
  <si>
    <t xml:space="preserve">Nátěr původního litinového radiátoru, barva bílá </t>
  </si>
  <si>
    <t>Otopné těleso ocelové plechové s hladkou čelní plochou, typ 22 (dvě topné desky, dvě vlnité přestupní plochy), výška cca 300mm, délka cca 1400mm, bílá barva, včetně termostatické hlavice, potřebných tvarovek a připojovacího a kotvicího materiálu</t>
  </si>
  <si>
    <t>Otopné těleso ocelové plechové s hladkou čelní plochou, typ 21 (dvě topné desky, jedna vlnitá přestupní plocha), výška cca 700mm, délka cca 700mm, bílá barva, včetně termostatické hlavice, potřebných tvarovek a připojovacího a kotvicího materiálu</t>
  </si>
  <si>
    <t>Otopné těleso ocelové plechové s hladkou čelní plochou, typ 22 (dvě topné desky, dvě vlnité přestupní plochy), výška cca 600mm, délka cca 800mm, bílá barva, včetně termostatické hlavice, potřebných tvarovek a připojovacího a kotvicího materiálu pro montáž na podlahu (nožičky)</t>
  </si>
  <si>
    <t>Studená voda - nové stoupací a připojovací potrubí Fe 2" (dimenze dle stávajícího potrubí, předpoklad 2") pro připojení hydrantů včetně všech tvarovek včetně návlekové izolace, přibližná výměra</t>
  </si>
  <si>
    <t>Úprava stávajícího patrového rozvaděče, nové napojení rekonstruovaných prostor v rozvaděči</t>
  </si>
  <si>
    <t>Nové zásuvkové rozvody - sociální zařízení (úklidové zásuvky)</t>
  </si>
  <si>
    <t>Nové rozvody osvětlení - sociální zařízení, každá místnost samostatný okruh</t>
  </si>
  <si>
    <t>Nové zásuvkové rozvody - kabinety</t>
  </si>
  <si>
    <t>Nové zásuvkové rozvody pro IT - kabinety</t>
  </si>
  <si>
    <t>Nové rozvody osvětlení - kabinety, každá místnost samostatný okruh</t>
  </si>
  <si>
    <t>Betonová mazanina v tloušťce dle stávající konstrukce (předpoklad 70mm) s výztuží včetně propojení s okolní konstrukcí v místě realizace nových ležatých rozvodů, přibližná výměra</t>
  </si>
  <si>
    <t>Podkladní beton v tloušťce dle stávající konstrukce (předpoklad 100mm) s výztuží včetně propojení s okolní konstrukcí v místě realizace nových ležatých rozvodů, přibližná výměra</t>
  </si>
  <si>
    <t>Úpravy prostupů střešním pláštěm, revize a případná oprava stávajících, zapravení a hydroizolace nového prostupu</t>
  </si>
  <si>
    <t>Realizace nového prostupu střešním pláštěm pro odvětrání nové stoupačky kanalizace</t>
  </si>
  <si>
    <t>Studená voda - nové stoupací a připojovací potrubí PPR 20 včetně potřebných tvarovek včetně návlekové izolace, přibližná výměra</t>
  </si>
  <si>
    <t>Připojovací potrubí ústředního vytápění (přívodní + zpětné potrubí), včetně všech tvarovek a kotevního materiálu</t>
  </si>
  <si>
    <t>Připojovací potrubí kanalizace HT40 včetně potřebných tvarovek, přibližná výměra</t>
  </si>
  <si>
    <t>Bourací práce pro možnost demontáže měněného potrubí</t>
  </si>
  <si>
    <t>Vybourání přístupů do instalačního kanálu pod podlahou za účelem výměny vodovodního potrubí</t>
  </si>
  <si>
    <t>Betonová mazanina v tloušťce dle stávající navazující mazaniny, předpoklad 60mm, výztuž KARI, propojit s navazující konstrukcí</t>
  </si>
  <si>
    <t>Dodávka a montáž zásobníku na toaletní papír
Dle specifikace V5</t>
  </si>
  <si>
    <t>Dodávka a montáž oken - standardní otvírání
Dle specifikace O1</t>
  </si>
  <si>
    <t>Dodávka a montáž oken - otvírání pákovým lankovým ovladačem
Dle specifikace O1</t>
  </si>
  <si>
    <t>Odstranění dlažeb včetně soklů</t>
  </si>
  <si>
    <t>Obsyp nově položeného potrubí kanalizace pískem, včetně hutnění, přibližná výměra</t>
  </si>
  <si>
    <t>Zpětný zásyp výkopů po provedení nových ležatých rozvodů původní zeminou včetně hutnění, přibližná výměra</t>
  </si>
  <si>
    <t>Hydroizolační vrstva z asfaltových pásů (2 vrstvy) včetně potřebných penetračních nátěrů, včetně napojení na okolní hydroizolaci v místě realizace nových ležatých rozvodů, přibližná výměra</t>
  </si>
  <si>
    <t>sety</t>
  </si>
  <si>
    <t>setů</t>
  </si>
  <si>
    <t>Podlahy - dlažba - ukončovací lišta k soklu
Dle specifikace P1 (délkové metry, výměra včetně prořezu 10%)</t>
  </si>
  <si>
    <t>Úprava stávajícího stropu
Dle specifikace T1, přibližná výměra</t>
  </si>
  <si>
    <t>Kamerová revize a čištění zachovávaných ležatých rozvodů kanalizace splaškové i dešťové, přibližná výměra</t>
  </si>
  <si>
    <t>Teplá voda a cirkulace - nové stoupací a připojovací potrubí PPR 20 včetně potřebných tvarovek včetně návlekové izolace, přibližná výměra</t>
  </si>
  <si>
    <t>Kulové uzávěry na patách stoupaček</t>
  </si>
  <si>
    <t>Nátěr původního stoupaček vytápění v rekonstruovaných prostorech, barva bílá, délkové metry potrubí, přibližná výměra</t>
  </si>
  <si>
    <t>Úprava rozvodů slaboproudu, kabeláž</t>
  </si>
  <si>
    <t>Podbetonávka ocelových profilů pro uložení do kapes</t>
  </si>
  <si>
    <t>Dodávka a montáž ocelového nosníku HEA200 včetně rozšířeného zakončení a svislých výztuh, včetně kotvení do stropní kce chemickými kotvami, aktivace</t>
  </si>
  <si>
    <t>Nadbetonávka trapézového plechu s výztuží KARI 8/100/100 a pruty pr. 8mm</t>
  </si>
  <si>
    <t>Dodávka a montáž ocelového profilu L100x150x10 pro podepření střešních panelů, kotvení do stěny chemickými kotvami, aktivace</t>
  </si>
  <si>
    <t>Zapravení a začištění otvorů v obvodové stěně, výplň polystyrenem, lepicí stěrka s výtzužnou tkaninou a zapravení fasády břízolitem</t>
  </si>
  <si>
    <t>Vybourání otvorů v obvodové stěně a v příčce pro uložení vodorovných ocelových profilů</t>
  </si>
  <si>
    <t>Vodovod - odstranění všech původních stoupacích potrubí, lze ponechat, pokud materiálem, provedením a dimenzí vyhovují</t>
  </si>
  <si>
    <t>Přesný postup prací je uveden ve statickém posouzení a je nezbytné jej dodržet!</t>
  </si>
  <si>
    <t>Nový podružný rozvaděč pro sociální zařízení</t>
  </si>
  <si>
    <t>Nový podružný rozvaděč pro kabinety</t>
  </si>
  <si>
    <t xml:space="preserve">Betonová mazanina v tloušťce dle stávající konstrukce (orientačně 100mm) s výztuží </t>
  </si>
  <si>
    <t>Odstranění podlahové mazaniny, tloušťka orientačně cca 10cm, přibližná výměra</t>
  </si>
  <si>
    <t>22.04.2024</t>
  </si>
  <si>
    <t>Rekonstrukce sociálních zařízení
v budově Krhanická 759/15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</si>
</sst>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Kč&quot;"/>
    <numFmt numFmtId="166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 applyProtection="1">
      <alignment horizontal="left" wrapText="1"/>
      <protection locked="0"/>
    </xf>
    <xf numFmtId="165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165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5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5" fontId="3" fillId="2" borderId="0" xfId="0" applyNumberFormat="1" applyFont="1" applyFill="1" applyAlignment="1" applyProtection="1">
      <alignment horizontal="right"/>
      <protection locked="0"/>
    </xf>
    <xf numFmtId="165" fontId="3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164" fontId="7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166" fontId="7" fillId="2" borderId="0" xfId="0" applyNumberFormat="1" applyFont="1" applyFill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65" fontId="3" fillId="2" borderId="1" xfId="0" applyNumberFormat="1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165" fontId="3" fillId="2" borderId="2" xfId="0" applyNumberFormat="1" applyFont="1" applyFill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2" xfId="0" applyFont="1" applyBorder="1" applyAlignment="1" applyProtection="1">
      <alignment horizontal="left"/>
      <protection locked="0"/>
    </xf>
    <xf numFmtId="165" fontId="6" fillId="2" borderId="2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165" fontId="3" fillId="2" borderId="3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5" fontId="1" fillId="2" borderId="0" xfId="0" applyNumberFormat="1" applyFont="1" applyFill="1" applyProtection="1">
      <protection locked="0"/>
    </xf>
    <xf numFmtId="0" fontId="6" fillId="0" borderId="1" xfId="0" applyFont="1" applyBorder="1" applyProtection="1"/>
    <xf numFmtId="164" fontId="6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164" fontId="3" fillId="0" borderId="1" xfId="0" applyNumberFormat="1" applyFont="1" applyBorder="1" applyProtection="1"/>
    <xf numFmtId="0" fontId="3" fillId="0" borderId="2" xfId="0" applyFont="1" applyBorder="1" applyAlignment="1" applyProtection="1">
      <alignment wrapText="1"/>
    </xf>
    <xf numFmtId="164" fontId="3" fillId="0" borderId="2" xfId="0" applyNumberFormat="1" applyFont="1" applyBorder="1" applyProtection="1"/>
    <xf numFmtId="0" fontId="6" fillId="0" borderId="2" xfId="0" applyFont="1" applyBorder="1" applyProtection="1"/>
    <xf numFmtId="164" fontId="6" fillId="0" borderId="2" xfId="0" applyNumberFormat="1" applyFont="1" applyBorder="1" applyProtection="1"/>
    <xf numFmtId="0" fontId="3" fillId="0" borderId="3" xfId="0" applyFont="1" applyBorder="1" applyAlignment="1" applyProtection="1">
      <alignment wrapText="1"/>
    </xf>
    <xf numFmtId="164" fontId="3" fillId="0" borderId="3" xfId="0" applyNumberFormat="1" applyFont="1" applyBorder="1" applyProtection="1"/>
    <xf numFmtId="0" fontId="3" fillId="0" borderId="0" xfId="0" applyFont="1" applyAlignment="1" applyProtection="1">
      <alignment wrapText="1"/>
    </xf>
    <xf numFmtId="164" fontId="3" fillId="0" borderId="0" xfId="0" applyNumberFormat="1" applyFont="1" applyProtection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08080"/>
      <color rgb="FFEAEAEA"/>
      <color rgb="FFDDDDDD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1"/>
  <sheetViews>
    <sheetView tabSelected="1" zoomScale="130" zoomScaleNormal="130" workbookViewId="0">
      <selection activeCell="G4" sqref="G4"/>
    </sheetView>
  </sheetViews>
  <sheetFormatPr defaultColWidth="9.109375" defaultRowHeight="13.8" outlineLevelRow="1" x14ac:dyDescent="0.25"/>
  <cols>
    <col min="1" max="1" width="4.33203125" style="48" customWidth="1"/>
    <col min="2" max="2" width="57" style="49" customWidth="1"/>
    <col min="3" max="3" width="5.6640625" style="50" customWidth="1"/>
    <col min="4" max="4" width="4.33203125" style="51" customWidth="1"/>
    <col min="5" max="6" width="12" style="53" customWidth="1"/>
    <col min="7" max="7" width="10.33203125" style="48" customWidth="1"/>
    <col min="8" max="16384" width="9.109375" style="48"/>
  </cols>
  <sheetData>
    <row r="1" spans="1:6" s="3" customFormat="1" ht="55.5" customHeight="1" x14ac:dyDescent="0.5">
      <c r="A1" s="1" t="s">
        <v>209</v>
      </c>
      <c r="B1" s="1"/>
      <c r="C1" s="1"/>
      <c r="D1" s="1"/>
      <c r="E1" s="2"/>
      <c r="F1" s="2"/>
    </row>
    <row r="2" spans="1:6" s="4" customFormat="1" ht="15.6" x14ac:dyDescent="0.3">
      <c r="A2" s="4" t="s">
        <v>32</v>
      </c>
      <c r="B2" s="5"/>
      <c r="C2" s="6"/>
      <c r="D2" s="7"/>
      <c r="E2" s="8"/>
      <c r="F2" s="8"/>
    </row>
    <row r="3" spans="1:6" s="3" customFormat="1" ht="28.2" x14ac:dyDescent="0.5">
      <c r="A3" s="3" t="s">
        <v>0</v>
      </c>
      <c r="B3" s="9"/>
      <c r="C3" s="10"/>
      <c r="D3" s="11"/>
      <c r="E3" s="2"/>
      <c r="F3" s="2"/>
    </row>
    <row r="4" spans="1:6" s="4" customFormat="1" ht="15.6" x14ac:dyDescent="0.3">
      <c r="A4" s="12" t="s">
        <v>208</v>
      </c>
      <c r="B4" s="5"/>
      <c r="C4" s="6"/>
      <c r="D4" s="7"/>
      <c r="E4" s="8"/>
      <c r="F4" s="8"/>
    </row>
    <row r="5" spans="1:6" s="13" customFormat="1" ht="13.2" x14ac:dyDescent="0.25">
      <c r="B5" s="14"/>
      <c r="C5" s="15"/>
      <c r="D5" s="16"/>
      <c r="E5" s="17"/>
      <c r="F5" s="17"/>
    </row>
    <row r="6" spans="1:6" s="4" customFormat="1" ht="15.6" x14ac:dyDescent="0.3">
      <c r="A6" s="4" t="s">
        <v>9</v>
      </c>
      <c r="B6" s="5"/>
      <c r="C6" s="6"/>
      <c r="D6" s="7"/>
      <c r="E6" s="8"/>
      <c r="F6" s="8"/>
    </row>
    <row r="7" spans="1:6" s="20" customFormat="1" ht="10.199999999999999" x14ac:dyDescent="0.2">
      <c r="A7" s="18" t="s">
        <v>34</v>
      </c>
      <c r="B7" s="18"/>
      <c r="C7" s="18"/>
      <c r="D7" s="18"/>
      <c r="E7" s="19"/>
      <c r="F7" s="19"/>
    </row>
    <row r="8" spans="1:6" s="20" customFormat="1" ht="6" customHeight="1" x14ac:dyDescent="0.2">
      <c r="C8" s="21"/>
      <c r="D8" s="22"/>
      <c r="E8" s="19"/>
      <c r="F8" s="19"/>
    </row>
    <row r="9" spans="1:6" s="20" customFormat="1" ht="10.199999999999999" x14ac:dyDescent="0.2">
      <c r="A9" s="18" t="s">
        <v>27</v>
      </c>
      <c r="B9" s="18"/>
      <c r="C9" s="18"/>
      <c r="D9" s="18"/>
      <c r="E9" s="19"/>
      <c r="F9" s="19"/>
    </row>
    <row r="10" spans="1:6" s="20" customFormat="1" ht="6" customHeight="1" x14ac:dyDescent="0.2">
      <c r="C10" s="21"/>
      <c r="D10" s="22"/>
      <c r="E10" s="19"/>
      <c r="F10" s="19"/>
    </row>
    <row r="11" spans="1:6" s="20" customFormat="1" ht="10.199999999999999" x14ac:dyDescent="0.2">
      <c r="A11" s="18" t="s">
        <v>26</v>
      </c>
      <c r="B11" s="18"/>
      <c r="C11" s="18"/>
      <c r="D11" s="18"/>
      <c r="E11" s="19"/>
      <c r="F11" s="19"/>
    </row>
    <row r="12" spans="1:6" s="20" customFormat="1" ht="6" customHeight="1" x14ac:dyDescent="0.2">
      <c r="C12" s="21"/>
      <c r="D12" s="22"/>
      <c r="E12" s="19"/>
      <c r="F12" s="19"/>
    </row>
    <row r="13" spans="1:6" s="20" customFormat="1" ht="10.199999999999999" x14ac:dyDescent="0.2">
      <c r="A13" s="18" t="s">
        <v>33</v>
      </c>
      <c r="B13" s="18"/>
      <c r="C13" s="18"/>
      <c r="D13" s="18"/>
      <c r="E13" s="19"/>
      <c r="F13" s="19"/>
    </row>
    <row r="14" spans="1:6" s="20" customFormat="1" ht="10.199999999999999" x14ac:dyDescent="0.2">
      <c r="A14" s="18"/>
      <c r="B14" s="18"/>
      <c r="C14" s="18"/>
      <c r="D14" s="18"/>
      <c r="E14" s="19"/>
      <c r="F14" s="19"/>
    </row>
    <row r="15" spans="1:6" s="20" customFormat="1" ht="10.199999999999999" x14ac:dyDescent="0.2">
      <c r="A15" s="18"/>
      <c r="B15" s="18"/>
      <c r="C15" s="18"/>
      <c r="D15" s="18"/>
      <c r="E15" s="19"/>
      <c r="F15" s="19"/>
    </row>
    <row r="16" spans="1:6" s="20" customFormat="1" ht="10.199999999999999" x14ac:dyDescent="0.2">
      <c r="A16" s="18"/>
      <c r="B16" s="18"/>
      <c r="C16" s="18"/>
      <c r="D16" s="18"/>
      <c r="E16" s="19"/>
      <c r="F16" s="19"/>
    </row>
    <row r="17" spans="1:6" s="20" customFormat="1" ht="10.199999999999999" x14ac:dyDescent="0.2">
      <c r="A17" s="18"/>
      <c r="B17" s="18"/>
      <c r="C17" s="18"/>
      <c r="D17" s="18"/>
      <c r="E17" s="19"/>
      <c r="F17" s="19"/>
    </row>
    <row r="18" spans="1:6" s="20" customFormat="1" ht="10.199999999999999" x14ac:dyDescent="0.2">
      <c r="A18" s="18"/>
      <c r="B18" s="18"/>
      <c r="C18" s="18"/>
      <c r="D18" s="18"/>
      <c r="E18" s="19"/>
      <c r="F18" s="19"/>
    </row>
    <row r="19" spans="1:6" s="20" customFormat="1" ht="10.199999999999999" x14ac:dyDescent="0.2">
      <c r="A19" s="18"/>
      <c r="B19" s="18"/>
      <c r="C19" s="18"/>
      <c r="D19" s="18"/>
      <c r="E19" s="19"/>
      <c r="F19" s="19"/>
    </row>
    <row r="20" spans="1:6" s="20" customFormat="1" ht="10.199999999999999" x14ac:dyDescent="0.2">
      <c r="A20" s="18"/>
      <c r="B20" s="18"/>
      <c r="C20" s="18"/>
      <c r="D20" s="18"/>
      <c r="E20" s="19"/>
      <c r="F20" s="19"/>
    </row>
    <row r="21" spans="1:6" s="20" customFormat="1" ht="10.199999999999999" x14ac:dyDescent="0.2">
      <c r="A21" s="18"/>
      <c r="B21" s="18"/>
      <c r="C21" s="18"/>
      <c r="D21" s="18"/>
      <c r="E21" s="19"/>
      <c r="F21" s="19"/>
    </row>
    <row r="22" spans="1:6" s="20" customFormat="1" ht="6" customHeight="1" x14ac:dyDescent="0.2">
      <c r="C22" s="21"/>
      <c r="D22" s="22"/>
      <c r="E22" s="19"/>
      <c r="F22" s="19"/>
    </row>
    <row r="23" spans="1:6" s="20" customFormat="1" ht="10.199999999999999" x14ac:dyDescent="0.2">
      <c r="A23" s="18" t="s">
        <v>28</v>
      </c>
      <c r="B23" s="18"/>
      <c r="C23" s="18"/>
      <c r="D23" s="18"/>
      <c r="E23" s="19"/>
      <c r="F23" s="19"/>
    </row>
    <row r="24" spans="1:6" s="20" customFormat="1" ht="6" customHeight="1" x14ac:dyDescent="0.2">
      <c r="C24" s="21"/>
      <c r="D24" s="22"/>
      <c r="E24" s="19"/>
      <c r="F24" s="19"/>
    </row>
    <row r="25" spans="1:6" s="20" customFormat="1" ht="10.199999999999999" x14ac:dyDescent="0.2">
      <c r="A25" s="18" t="s">
        <v>25</v>
      </c>
      <c r="B25" s="18"/>
      <c r="C25" s="18"/>
      <c r="D25" s="18"/>
      <c r="E25" s="19"/>
      <c r="F25" s="19"/>
    </row>
    <row r="26" spans="1:6" s="20" customFormat="1" ht="10.199999999999999" x14ac:dyDescent="0.2">
      <c r="A26" s="18"/>
      <c r="B26" s="18"/>
      <c r="C26" s="18"/>
      <c r="D26" s="18"/>
      <c r="E26" s="19"/>
      <c r="F26" s="19"/>
    </row>
    <row r="27" spans="1:6" s="20" customFormat="1" ht="10.199999999999999" x14ac:dyDescent="0.2">
      <c r="B27" s="23"/>
      <c r="C27" s="21"/>
      <c r="D27" s="22"/>
      <c r="E27" s="19"/>
      <c r="F27" s="19"/>
    </row>
    <row r="28" spans="1:6" s="20" customFormat="1" ht="10.199999999999999" x14ac:dyDescent="0.2">
      <c r="A28" s="20" t="s">
        <v>4</v>
      </c>
      <c r="B28" s="23" t="s">
        <v>5</v>
      </c>
      <c r="C28" s="24" t="s">
        <v>7</v>
      </c>
      <c r="D28" s="22" t="s">
        <v>6</v>
      </c>
      <c r="E28" s="25" t="s">
        <v>16</v>
      </c>
      <c r="F28" s="25" t="s">
        <v>17</v>
      </c>
    </row>
    <row r="29" spans="1:6" s="20" customFormat="1" ht="10.199999999999999" x14ac:dyDescent="0.2">
      <c r="B29" s="23"/>
      <c r="C29" s="21"/>
      <c r="D29" s="22"/>
      <c r="E29" s="26"/>
      <c r="F29" s="26"/>
    </row>
    <row r="30" spans="1:6" s="32" customFormat="1" ht="22.8" x14ac:dyDescent="0.4">
      <c r="A30" s="27" t="s">
        <v>3</v>
      </c>
      <c r="B30" s="28"/>
      <c r="C30" s="29"/>
      <c r="D30" s="30"/>
      <c r="E30" s="31">
        <f>SUBTOTAL(9,F31:F217)</f>
        <v>0</v>
      </c>
      <c r="F30" s="31"/>
    </row>
    <row r="31" spans="1:6" s="20" customFormat="1" ht="6" customHeight="1" x14ac:dyDescent="0.2">
      <c r="B31" s="23"/>
      <c r="C31" s="21"/>
      <c r="D31" s="22"/>
      <c r="E31" s="26"/>
      <c r="F31" s="26"/>
    </row>
    <row r="32" spans="1:6" s="36" customFormat="1" ht="17.399999999999999" x14ac:dyDescent="0.3">
      <c r="A32" s="33" t="s">
        <v>11</v>
      </c>
      <c r="B32" s="54" t="s">
        <v>140</v>
      </c>
      <c r="C32" s="55"/>
      <c r="D32" s="34"/>
      <c r="E32" s="35">
        <f>SUBTOTAL(9,F34:F63)</f>
        <v>0</v>
      </c>
      <c r="F32" s="35"/>
    </row>
    <row r="33" spans="1:6" s="20" customFormat="1" ht="10.199999999999999" outlineLevel="1" x14ac:dyDescent="0.2">
      <c r="A33" s="37" t="s">
        <v>132</v>
      </c>
      <c r="B33" s="56"/>
      <c r="C33" s="57"/>
      <c r="D33" s="38"/>
      <c r="E33" s="39"/>
      <c r="F33" s="39"/>
    </row>
    <row r="34" spans="1:6" s="20" customFormat="1" ht="10.199999999999999" outlineLevel="1" x14ac:dyDescent="0.2">
      <c r="A34" s="40">
        <f>ROW(A34)-ROW(A$33)</f>
        <v>1</v>
      </c>
      <c r="B34" s="58" t="s">
        <v>38</v>
      </c>
      <c r="C34" s="59">
        <v>103</v>
      </c>
      <c r="D34" s="41" t="s">
        <v>8</v>
      </c>
      <c r="E34" s="42"/>
      <c r="F34" s="42">
        <f t="shared" ref="F34:F35" si="0">C34*E34</f>
        <v>0</v>
      </c>
    </row>
    <row r="35" spans="1:6" s="20" customFormat="1" ht="10.199999999999999" outlineLevel="1" x14ac:dyDescent="0.2">
      <c r="A35" s="40">
        <f t="shared" ref="A35:A53" si="1">ROW(A35)-ROW(A$33)</f>
        <v>2</v>
      </c>
      <c r="B35" s="58" t="s">
        <v>39</v>
      </c>
      <c r="C35" s="59">
        <v>1</v>
      </c>
      <c r="D35" s="41" t="s">
        <v>10</v>
      </c>
      <c r="E35" s="42"/>
      <c r="F35" s="42">
        <f t="shared" si="0"/>
        <v>0</v>
      </c>
    </row>
    <row r="36" spans="1:6" s="20" customFormat="1" ht="10.199999999999999" outlineLevel="1" x14ac:dyDescent="0.2">
      <c r="A36" s="40">
        <f t="shared" si="1"/>
        <v>3</v>
      </c>
      <c r="B36" s="58" t="s">
        <v>29</v>
      </c>
      <c r="C36" s="59">
        <v>89</v>
      </c>
      <c r="D36" s="41" t="s">
        <v>8</v>
      </c>
      <c r="E36" s="42"/>
      <c r="F36" s="42">
        <f t="shared" ref="F36" si="2">C36*E36</f>
        <v>0</v>
      </c>
    </row>
    <row r="37" spans="1:6" s="20" customFormat="1" ht="10.199999999999999" outlineLevel="1" x14ac:dyDescent="0.2">
      <c r="A37" s="40">
        <f t="shared" si="1"/>
        <v>4</v>
      </c>
      <c r="B37" s="58" t="s">
        <v>183</v>
      </c>
      <c r="C37" s="59">
        <v>135</v>
      </c>
      <c r="D37" s="41" t="s">
        <v>8</v>
      </c>
      <c r="E37" s="42"/>
      <c r="F37" s="42">
        <f>C37*E37</f>
        <v>0</v>
      </c>
    </row>
    <row r="38" spans="1:6" s="20" customFormat="1" ht="10.199999999999999" outlineLevel="1" x14ac:dyDescent="0.2">
      <c r="A38" s="40">
        <f t="shared" si="1"/>
        <v>5</v>
      </c>
      <c r="B38" s="58" t="s">
        <v>207</v>
      </c>
      <c r="C38" s="59">
        <v>175</v>
      </c>
      <c r="D38" s="41" t="s">
        <v>131</v>
      </c>
      <c r="E38" s="42"/>
      <c r="F38" s="42">
        <f>C38*E38</f>
        <v>0</v>
      </c>
    </row>
    <row r="39" spans="1:6" s="20" customFormat="1" ht="10.199999999999999" outlineLevel="1" x14ac:dyDescent="0.2">
      <c r="A39" s="40">
        <f t="shared" si="1"/>
        <v>6</v>
      </c>
      <c r="B39" s="58" t="s">
        <v>35</v>
      </c>
      <c r="C39" s="59">
        <v>66</v>
      </c>
      <c r="D39" s="41" t="s">
        <v>8</v>
      </c>
      <c r="E39" s="42"/>
      <c r="F39" s="42">
        <f t="shared" ref="F39:F60" si="3">C39*E39</f>
        <v>0</v>
      </c>
    </row>
    <row r="40" spans="1:6" s="20" customFormat="1" ht="20.399999999999999" outlineLevel="1" x14ac:dyDescent="0.2">
      <c r="A40" s="40">
        <f t="shared" si="1"/>
        <v>7</v>
      </c>
      <c r="B40" s="58" t="s">
        <v>36</v>
      </c>
      <c r="C40" s="59">
        <v>1</v>
      </c>
      <c r="D40" s="41" t="s">
        <v>10</v>
      </c>
      <c r="E40" s="42"/>
      <c r="F40" s="42">
        <f t="shared" si="3"/>
        <v>0</v>
      </c>
    </row>
    <row r="41" spans="1:6" s="20" customFormat="1" ht="10.199999999999999" outlineLevel="1" x14ac:dyDescent="0.2">
      <c r="A41" s="40">
        <f t="shared" si="1"/>
        <v>8</v>
      </c>
      <c r="B41" s="58" t="s">
        <v>37</v>
      </c>
      <c r="C41" s="59">
        <v>1</v>
      </c>
      <c r="D41" s="41" t="s">
        <v>10</v>
      </c>
      <c r="E41" s="42"/>
      <c r="F41" s="42">
        <f t="shared" si="3"/>
        <v>0</v>
      </c>
    </row>
    <row r="42" spans="1:6" s="20" customFormat="1" ht="10.199999999999999" outlineLevel="1" x14ac:dyDescent="0.2">
      <c r="A42" s="40">
        <f t="shared" si="1"/>
        <v>9</v>
      </c>
      <c r="B42" s="58" t="s">
        <v>61</v>
      </c>
      <c r="C42" s="59">
        <v>6</v>
      </c>
      <c r="D42" s="41" t="s">
        <v>8</v>
      </c>
      <c r="E42" s="42"/>
      <c r="F42" s="42">
        <f t="shared" si="3"/>
        <v>0</v>
      </c>
    </row>
    <row r="43" spans="1:6" s="20" customFormat="1" ht="10.199999999999999" outlineLevel="1" x14ac:dyDescent="0.2">
      <c r="A43" s="40">
        <f t="shared" si="1"/>
        <v>10</v>
      </c>
      <c r="B43" s="58" t="s">
        <v>42</v>
      </c>
      <c r="C43" s="59">
        <v>3.3</v>
      </c>
      <c r="D43" s="41" t="s">
        <v>8</v>
      </c>
      <c r="E43" s="42"/>
      <c r="F43" s="42">
        <f t="shared" si="3"/>
        <v>0</v>
      </c>
    </row>
    <row r="44" spans="1:6" s="20" customFormat="1" ht="10.199999999999999" outlineLevel="1" x14ac:dyDescent="0.2">
      <c r="A44" s="40">
        <f t="shared" si="1"/>
        <v>11</v>
      </c>
      <c r="B44" s="58" t="s">
        <v>41</v>
      </c>
      <c r="C44" s="59">
        <v>4</v>
      </c>
      <c r="D44" s="41" t="s">
        <v>131</v>
      </c>
      <c r="E44" s="42"/>
      <c r="F44" s="42">
        <f t="shared" si="3"/>
        <v>0</v>
      </c>
    </row>
    <row r="45" spans="1:6" s="20" customFormat="1" ht="10.199999999999999" outlineLevel="1" x14ac:dyDescent="0.2">
      <c r="A45" s="40">
        <f t="shared" si="1"/>
        <v>12</v>
      </c>
      <c r="B45" s="58" t="s">
        <v>43</v>
      </c>
      <c r="C45" s="59">
        <v>14</v>
      </c>
      <c r="D45" s="41" t="s">
        <v>10</v>
      </c>
      <c r="E45" s="42"/>
      <c r="F45" s="42">
        <f t="shared" si="3"/>
        <v>0</v>
      </c>
    </row>
    <row r="46" spans="1:6" s="20" customFormat="1" ht="10.199999999999999" outlineLevel="1" x14ac:dyDescent="0.2">
      <c r="A46" s="40">
        <f t="shared" si="1"/>
        <v>13</v>
      </c>
      <c r="B46" s="58" t="s">
        <v>44</v>
      </c>
      <c r="C46" s="59">
        <v>2.2000000000000002</v>
      </c>
      <c r="D46" s="41" t="s">
        <v>8</v>
      </c>
      <c r="E46" s="42"/>
      <c r="F46" s="42">
        <f t="shared" si="3"/>
        <v>0</v>
      </c>
    </row>
    <row r="47" spans="1:6" s="20" customFormat="1" ht="20.399999999999999" outlineLevel="1" x14ac:dyDescent="0.2">
      <c r="A47" s="40">
        <f t="shared" si="1"/>
        <v>14</v>
      </c>
      <c r="B47" s="58" t="s">
        <v>178</v>
      </c>
      <c r="C47" s="59">
        <v>1</v>
      </c>
      <c r="D47" s="41" t="s">
        <v>10</v>
      </c>
      <c r="E47" s="42"/>
      <c r="F47" s="42">
        <f t="shared" si="3"/>
        <v>0</v>
      </c>
    </row>
    <row r="48" spans="1:6" s="20" customFormat="1" ht="10.199999999999999" outlineLevel="1" x14ac:dyDescent="0.2">
      <c r="A48" s="40">
        <f t="shared" si="1"/>
        <v>15</v>
      </c>
      <c r="B48" s="58" t="s">
        <v>177</v>
      </c>
      <c r="C48" s="59">
        <v>1</v>
      </c>
      <c r="D48" s="41" t="s">
        <v>10</v>
      </c>
      <c r="E48" s="42"/>
      <c r="F48" s="42">
        <f t="shared" ref="F48" si="4">C48*E48</f>
        <v>0</v>
      </c>
    </row>
    <row r="49" spans="1:6" s="20" customFormat="1" ht="10.199999999999999" outlineLevel="1" x14ac:dyDescent="0.2">
      <c r="A49" s="40">
        <f t="shared" si="1"/>
        <v>16</v>
      </c>
      <c r="B49" s="58" t="s">
        <v>54</v>
      </c>
      <c r="C49" s="59">
        <v>3</v>
      </c>
      <c r="D49" s="41" t="s">
        <v>10</v>
      </c>
      <c r="E49" s="42"/>
      <c r="F49" s="42">
        <f t="shared" si="3"/>
        <v>0</v>
      </c>
    </row>
    <row r="50" spans="1:6" s="20" customFormat="1" ht="10.199999999999999" outlineLevel="1" x14ac:dyDescent="0.2">
      <c r="A50" s="40">
        <f t="shared" si="1"/>
        <v>17</v>
      </c>
      <c r="B50" s="58" t="s">
        <v>46</v>
      </c>
      <c r="C50" s="59">
        <v>12</v>
      </c>
      <c r="D50" s="41" t="s">
        <v>10</v>
      </c>
      <c r="E50" s="42"/>
      <c r="F50" s="42">
        <f t="shared" si="3"/>
        <v>0</v>
      </c>
    </row>
    <row r="51" spans="1:6" s="20" customFormat="1" ht="10.199999999999999" outlineLevel="1" x14ac:dyDescent="0.2">
      <c r="A51" s="40">
        <f t="shared" si="1"/>
        <v>18</v>
      </c>
      <c r="B51" s="58" t="s">
        <v>173</v>
      </c>
      <c r="C51" s="59">
        <v>1</v>
      </c>
      <c r="D51" s="41" t="s">
        <v>10</v>
      </c>
      <c r="E51" s="42"/>
      <c r="F51" s="42">
        <f t="shared" ref="F51:F52" si="5">C51*E51</f>
        <v>0</v>
      </c>
    </row>
    <row r="52" spans="1:6" s="20" customFormat="1" ht="10.199999999999999" outlineLevel="1" x14ac:dyDescent="0.2">
      <c r="A52" s="40">
        <f t="shared" si="1"/>
        <v>19</v>
      </c>
      <c r="B52" s="58" t="s">
        <v>184</v>
      </c>
      <c r="C52" s="59">
        <v>1</v>
      </c>
      <c r="D52" s="41" t="s">
        <v>131</v>
      </c>
      <c r="E52" s="42"/>
      <c r="F52" s="42">
        <f t="shared" si="5"/>
        <v>0</v>
      </c>
    </row>
    <row r="53" spans="1:6" s="20" customFormat="1" ht="20.399999999999999" outlineLevel="1" x14ac:dyDescent="0.2">
      <c r="A53" s="40">
        <f t="shared" si="1"/>
        <v>20</v>
      </c>
      <c r="B53" s="58" t="s">
        <v>185</v>
      </c>
      <c r="C53" s="59">
        <v>3</v>
      </c>
      <c r="D53" s="41" t="s">
        <v>131</v>
      </c>
      <c r="E53" s="42"/>
      <c r="F53" s="42">
        <f t="shared" si="3"/>
        <v>0</v>
      </c>
    </row>
    <row r="54" spans="1:6" s="20" customFormat="1" ht="10.199999999999999" outlineLevel="1" x14ac:dyDescent="0.2">
      <c r="A54" s="40" t="s">
        <v>2</v>
      </c>
      <c r="B54" s="58"/>
      <c r="C54" s="59"/>
      <c r="D54" s="41"/>
      <c r="E54" s="42"/>
      <c r="F54" s="42"/>
    </row>
    <row r="55" spans="1:6" s="20" customFormat="1" ht="10.199999999999999" outlineLevel="1" x14ac:dyDescent="0.2">
      <c r="A55" s="40">
        <f>ROW(A55)-ROW(A$34)</f>
        <v>21</v>
      </c>
      <c r="B55" s="58" t="s">
        <v>135</v>
      </c>
      <c r="C55" s="59">
        <v>1</v>
      </c>
      <c r="D55" s="41" t="s">
        <v>10</v>
      </c>
      <c r="E55" s="42"/>
      <c r="F55" s="42">
        <f t="shared" si="3"/>
        <v>0</v>
      </c>
    </row>
    <row r="56" spans="1:6" s="20" customFormat="1" ht="10.199999999999999" outlineLevel="1" x14ac:dyDescent="0.2">
      <c r="A56" s="40">
        <f t="shared" ref="A56:A60" si="6">ROW(A56)-ROW(A$34)</f>
        <v>22</v>
      </c>
      <c r="B56" s="58" t="s">
        <v>136</v>
      </c>
      <c r="C56" s="59">
        <v>1</v>
      </c>
      <c r="D56" s="41" t="s">
        <v>10</v>
      </c>
      <c r="E56" s="42"/>
      <c r="F56" s="42">
        <f t="shared" si="3"/>
        <v>0</v>
      </c>
    </row>
    <row r="57" spans="1:6" s="20" customFormat="1" ht="10.199999999999999" outlineLevel="1" x14ac:dyDescent="0.2">
      <c r="A57" s="40">
        <f t="shared" si="6"/>
        <v>23</v>
      </c>
      <c r="B57" s="58" t="s">
        <v>138</v>
      </c>
      <c r="C57" s="59">
        <v>1</v>
      </c>
      <c r="D57" s="41" t="s">
        <v>10</v>
      </c>
      <c r="E57" s="42"/>
      <c r="F57" s="42">
        <f t="shared" ref="F57" si="7">C57*E57</f>
        <v>0</v>
      </c>
    </row>
    <row r="58" spans="1:6" s="20" customFormat="1" ht="30.6" outlineLevel="1" x14ac:dyDescent="0.2">
      <c r="A58" s="40">
        <f t="shared" si="6"/>
        <v>24</v>
      </c>
      <c r="B58" s="58" t="s">
        <v>137</v>
      </c>
      <c r="C58" s="59">
        <v>1</v>
      </c>
      <c r="D58" s="41" t="s">
        <v>10</v>
      </c>
      <c r="E58" s="42"/>
      <c r="F58" s="42">
        <f t="shared" si="3"/>
        <v>0</v>
      </c>
    </row>
    <row r="59" spans="1:6" s="20" customFormat="1" ht="20.399999999999999" outlineLevel="1" x14ac:dyDescent="0.2">
      <c r="A59" s="40">
        <f t="shared" si="6"/>
        <v>25</v>
      </c>
      <c r="B59" s="58" t="s">
        <v>202</v>
      </c>
      <c r="C59" s="59">
        <v>1</v>
      </c>
      <c r="D59" s="41" t="s">
        <v>10</v>
      </c>
      <c r="E59" s="42"/>
      <c r="F59" s="42">
        <f t="shared" si="3"/>
        <v>0</v>
      </c>
    </row>
    <row r="60" spans="1:6" s="20" customFormat="1" ht="10.199999999999999" outlineLevel="1" x14ac:dyDescent="0.2">
      <c r="A60" s="40">
        <f t="shared" si="6"/>
        <v>26</v>
      </c>
      <c r="B60" s="58" t="s">
        <v>139</v>
      </c>
      <c r="C60" s="59">
        <v>1</v>
      </c>
      <c r="D60" s="41" t="s">
        <v>10</v>
      </c>
      <c r="E60" s="42"/>
      <c r="F60" s="42">
        <f t="shared" si="3"/>
        <v>0</v>
      </c>
    </row>
    <row r="61" spans="1:6" s="20" customFormat="1" ht="10.199999999999999" outlineLevel="1" x14ac:dyDescent="0.2">
      <c r="A61" s="40">
        <f>ROW(A61)-ROW(A$34)</f>
        <v>27</v>
      </c>
      <c r="B61" s="58" t="s">
        <v>133</v>
      </c>
      <c r="C61" s="59">
        <v>1</v>
      </c>
      <c r="D61" s="41" t="s">
        <v>10</v>
      </c>
      <c r="E61" s="42"/>
      <c r="F61" s="42">
        <f>C61*E61</f>
        <v>0</v>
      </c>
    </row>
    <row r="62" spans="1:6" s="20" customFormat="1" ht="10.199999999999999" outlineLevel="1" x14ac:dyDescent="0.2">
      <c r="A62" s="40">
        <f>ROW(A62)-ROW(A$34)</f>
        <v>28</v>
      </c>
      <c r="B62" s="58" t="s">
        <v>134</v>
      </c>
      <c r="C62" s="59">
        <v>1</v>
      </c>
      <c r="D62" s="41" t="s">
        <v>10</v>
      </c>
      <c r="E62" s="42"/>
      <c r="F62" s="42">
        <f>C62*E62</f>
        <v>0</v>
      </c>
    </row>
    <row r="63" spans="1:6" s="20" customFormat="1" ht="10.199999999999999" outlineLevel="1" x14ac:dyDescent="0.2">
      <c r="A63" s="40">
        <f>ROW(A63)-ROW(A$34)</f>
        <v>29</v>
      </c>
      <c r="B63" s="58" t="s">
        <v>45</v>
      </c>
      <c r="C63" s="59">
        <v>3</v>
      </c>
      <c r="D63" s="41" t="s">
        <v>10</v>
      </c>
      <c r="E63" s="42"/>
      <c r="F63" s="42">
        <f>C63*E63</f>
        <v>0</v>
      </c>
    </row>
    <row r="64" spans="1:6" s="20" customFormat="1" ht="6" customHeight="1" outlineLevel="1" x14ac:dyDescent="0.2">
      <c r="A64" s="40"/>
      <c r="B64" s="58"/>
      <c r="C64" s="59"/>
      <c r="D64" s="41"/>
      <c r="E64" s="42"/>
      <c r="F64" s="42"/>
    </row>
    <row r="65" spans="1:6" s="36" customFormat="1" ht="17.399999999999999" x14ac:dyDescent="0.3">
      <c r="A65" s="33" t="s">
        <v>12</v>
      </c>
      <c r="B65" s="54" t="s">
        <v>40</v>
      </c>
      <c r="C65" s="55"/>
      <c r="D65" s="34"/>
      <c r="E65" s="35">
        <f>SUBTOTAL(9,F67:F80)</f>
        <v>0</v>
      </c>
      <c r="F65" s="35"/>
    </row>
    <row r="66" spans="1:6" s="20" customFormat="1" ht="10.199999999999999" outlineLevel="1" x14ac:dyDescent="0.2">
      <c r="A66" s="37" t="s">
        <v>203</v>
      </c>
      <c r="B66" s="56"/>
      <c r="C66" s="57"/>
      <c r="D66" s="38"/>
      <c r="E66" s="39"/>
      <c r="F66" s="39"/>
    </row>
    <row r="67" spans="1:6" s="20" customFormat="1" ht="20.399999999999999" outlineLevel="1" x14ac:dyDescent="0.2">
      <c r="A67" s="40">
        <f t="shared" ref="A67:A80" si="8">ROW(A67)-ROW(A$66)</f>
        <v>1</v>
      </c>
      <c r="B67" s="58" t="s">
        <v>51</v>
      </c>
      <c r="C67" s="59">
        <v>1</v>
      </c>
      <c r="D67" s="41" t="s">
        <v>10</v>
      </c>
      <c r="E67" s="42"/>
      <c r="F67" s="42">
        <f t="shared" ref="F67:F69" si="9">C67*E67</f>
        <v>0</v>
      </c>
    </row>
    <row r="68" spans="1:6" s="20" customFormat="1" ht="10.199999999999999" outlineLevel="1" x14ac:dyDescent="0.2">
      <c r="A68" s="40">
        <f t="shared" si="8"/>
        <v>2</v>
      </c>
      <c r="B68" s="58" t="s">
        <v>47</v>
      </c>
      <c r="C68" s="59">
        <v>11</v>
      </c>
      <c r="D68" s="41" t="s">
        <v>8</v>
      </c>
      <c r="E68" s="42"/>
      <c r="F68" s="42">
        <f t="shared" ref="F68" si="10">C68*E68</f>
        <v>0</v>
      </c>
    </row>
    <row r="69" spans="1:6" s="20" customFormat="1" ht="10.199999999999999" outlineLevel="1" x14ac:dyDescent="0.2">
      <c r="A69" s="40">
        <f t="shared" si="8"/>
        <v>3</v>
      </c>
      <c r="B69" s="58" t="s">
        <v>49</v>
      </c>
      <c r="C69" s="59">
        <v>1</v>
      </c>
      <c r="D69" s="41" t="s">
        <v>10</v>
      </c>
      <c r="E69" s="42"/>
      <c r="F69" s="42">
        <f t="shared" si="9"/>
        <v>0</v>
      </c>
    </row>
    <row r="70" spans="1:6" s="20" customFormat="1" ht="20.399999999999999" outlineLevel="1" x14ac:dyDescent="0.2">
      <c r="A70" s="40">
        <f t="shared" si="8"/>
        <v>4</v>
      </c>
      <c r="B70" s="58" t="s">
        <v>199</v>
      </c>
      <c r="C70" s="59">
        <v>2.5</v>
      </c>
      <c r="D70" s="41" t="s">
        <v>23</v>
      </c>
      <c r="E70" s="42"/>
      <c r="F70" s="42">
        <f t="shared" ref="F70:F73" si="11">C70*E70</f>
        <v>0</v>
      </c>
    </row>
    <row r="71" spans="1:6" s="20" customFormat="1" ht="10.199999999999999" outlineLevel="1" x14ac:dyDescent="0.2">
      <c r="A71" s="40">
        <f t="shared" si="8"/>
        <v>5</v>
      </c>
      <c r="B71" s="58" t="s">
        <v>201</v>
      </c>
      <c r="C71" s="59">
        <v>4</v>
      </c>
      <c r="D71" s="41" t="s">
        <v>10</v>
      </c>
      <c r="E71" s="42"/>
      <c r="F71" s="42">
        <f t="shared" si="11"/>
        <v>0</v>
      </c>
    </row>
    <row r="72" spans="1:6" s="20" customFormat="1" ht="10.199999999999999" outlineLevel="1" x14ac:dyDescent="0.2">
      <c r="A72" s="40">
        <f>ROW(A72)-ROW(A$66)</f>
        <v>6</v>
      </c>
      <c r="B72" s="58" t="s">
        <v>196</v>
      </c>
      <c r="C72" s="59">
        <v>2</v>
      </c>
      <c r="D72" s="41" t="s">
        <v>10</v>
      </c>
      <c r="E72" s="42"/>
      <c r="F72" s="42">
        <f t="shared" si="11"/>
        <v>0</v>
      </c>
    </row>
    <row r="73" spans="1:6" s="20" customFormat="1" ht="20.399999999999999" outlineLevel="1" x14ac:dyDescent="0.2">
      <c r="A73" s="40">
        <f t="shared" si="8"/>
        <v>7</v>
      </c>
      <c r="B73" s="58" t="s">
        <v>197</v>
      </c>
      <c r="C73" s="59">
        <v>12.1</v>
      </c>
      <c r="D73" s="41" t="s">
        <v>23</v>
      </c>
      <c r="E73" s="42"/>
      <c r="F73" s="42">
        <f t="shared" si="11"/>
        <v>0</v>
      </c>
    </row>
    <row r="74" spans="1:6" s="20" customFormat="1" ht="10.199999999999999" outlineLevel="1" x14ac:dyDescent="0.2">
      <c r="A74" s="40">
        <f t="shared" si="8"/>
        <v>8</v>
      </c>
      <c r="B74" s="58" t="s">
        <v>48</v>
      </c>
      <c r="C74" s="59">
        <v>7</v>
      </c>
      <c r="D74" s="41" t="s">
        <v>8</v>
      </c>
      <c r="E74" s="42"/>
      <c r="F74" s="42">
        <f>C74*E74</f>
        <v>0</v>
      </c>
    </row>
    <row r="75" spans="1:6" s="20" customFormat="1" ht="10.199999999999999" outlineLevel="1" x14ac:dyDescent="0.2">
      <c r="A75" s="40">
        <f t="shared" si="8"/>
        <v>9</v>
      </c>
      <c r="B75" s="58" t="s">
        <v>52</v>
      </c>
      <c r="C75" s="59">
        <v>1</v>
      </c>
      <c r="D75" s="41" t="s">
        <v>8</v>
      </c>
      <c r="E75" s="42"/>
      <c r="F75" s="42">
        <f t="shared" ref="F75:F80" si="12">C75*E75</f>
        <v>0</v>
      </c>
    </row>
    <row r="76" spans="1:6" s="20" customFormat="1" ht="10.199999999999999" outlineLevel="1" x14ac:dyDescent="0.2">
      <c r="A76" s="40">
        <f t="shared" si="8"/>
        <v>10</v>
      </c>
      <c r="B76" s="58" t="s">
        <v>198</v>
      </c>
      <c r="C76" s="59">
        <v>1</v>
      </c>
      <c r="D76" s="41" t="s">
        <v>8</v>
      </c>
      <c r="E76" s="42"/>
      <c r="F76" s="42">
        <f t="shared" si="12"/>
        <v>0</v>
      </c>
    </row>
    <row r="77" spans="1:6" s="20" customFormat="1" ht="10.199999999999999" outlineLevel="1" x14ac:dyDescent="0.2">
      <c r="A77" s="40">
        <f t="shared" si="8"/>
        <v>11</v>
      </c>
      <c r="B77" s="58" t="s">
        <v>50</v>
      </c>
      <c r="C77" s="59">
        <v>0.1</v>
      </c>
      <c r="D77" s="41" t="s">
        <v>131</v>
      </c>
      <c r="E77" s="42"/>
      <c r="F77" s="42">
        <f t="shared" si="12"/>
        <v>0</v>
      </c>
    </row>
    <row r="78" spans="1:6" s="20" customFormat="1" ht="20.399999999999999" outlineLevel="1" x14ac:dyDescent="0.2">
      <c r="A78" s="40">
        <f t="shared" si="8"/>
        <v>12</v>
      </c>
      <c r="B78" s="58" t="s">
        <v>179</v>
      </c>
      <c r="C78" s="59">
        <v>1</v>
      </c>
      <c r="D78" s="41" t="s">
        <v>8</v>
      </c>
      <c r="E78" s="42"/>
      <c r="F78" s="42">
        <f t="shared" ref="F78:F79" si="13">C78*E78</f>
        <v>0</v>
      </c>
    </row>
    <row r="79" spans="1:6" s="20" customFormat="1" ht="10.199999999999999" outlineLevel="1" x14ac:dyDescent="0.2">
      <c r="A79" s="40">
        <f t="shared" si="8"/>
        <v>13</v>
      </c>
      <c r="B79" s="58" t="s">
        <v>59</v>
      </c>
      <c r="C79" s="59">
        <v>1</v>
      </c>
      <c r="D79" s="41" t="s">
        <v>10</v>
      </c>
      <c r="E79" s="42"/>
      <c r="F79" s="42">
        <f t="shared" si="13"/>
        <v>0</v>
      </c>
    </row>
    <row r="80" spans="1:6" s="20" customFormat="1" ht="20.399999999999999" outlineLevel="1" x14ac:dyDescent="0.2">
      <c r="A80" s="40">
        <f t="shared" si="8"/>
        <v>14</v>
      </c>
      <c r="B80" s="58" t="s">
        <v>200</v>
      </c>
      <c r="C80" s="59">
        <v>2</v>
      </c>
      <c r="D80" s="41" t="s">
        <v>10</v>
      </c>
      <c r="E80" s="42"/>
      <c r="F80" s="42">
        <f t="shared" si="12"/>
        <v>0</v>
      </c>
    </row>
    <row r="81" spans="1:6" s="20" customFormat="1" ht="6" customHeight="1" outlineLevel="1" x14ac:dyDescent="0.2">
      <c r="A81" s="40"/>
      <c r="B81" s="58"/>
      <c r="C81" s="59"/>
      <c r="D81" s="41"/>
      <c r="E81" s="42"/>
      <c r="F81" s="42"/>
    </row>
    <row r="82" spans="1:6" s="36" customFormat="1" ht="17.399999999999999" x14ac:dyDescent="0.3">
      <c r="A82" s="43" t="s">
        <v>13</v>
      </c>
      <c r="B82" s="60" t="s">
        <v>60</v>
      </c>
      <c r="C82" s="61"/>
      <c r="D82" s="44"/>
      <c r="E82" s="45">
        <f>SUBTOTAL(9,F83:F88)</f>
        <v>0</v>
      </c>
      <c r="F82" s="45"/>
    </row>
    <row r="83" spans="1:6" s="20" customFormat="1" ht="20.399999999999999" outlineLevel="1" x14ac:dyDescent="0.2">
      <c r="A83" s="40">
        <f t="shared" ref="A83:A88" si="14">ROW(A83)-ROW(A$82)</f>
        <v>1</v>
      </c>
      <c r="B83" s="58" t="s">
        <v>53</v>
      </c>
      <c r="C83" s="59">
        <v>27.6</v>
      </c>
      <c r="D83" s="41" t="s">
        <v>8</v>
      </c>
      <c r="E83" s="42"/>
      <c r="F83" s="42">
        <f t="shared" ref="F83:F217" si="15">C83*E83</f>
        <v>0</v>
      </c>
    </row>
    <row r="84" spans="1:6" s="20" customFormat="1" ht="20.399999999999999" outlineLevel="1" x14ac:dyDescent="0.2">
      <c r="A84" s="40">
        <f t="shared" si="14"/>
        <v>2</v>
      </c>
      <c r="B84" s="58" t="s">
        <v>56</v>
      </c>
      <c r="C84" s="59">
        <v>3.5</v>
      </c>
      <c r="D84" s="41" t="s">
        <v>8</v>
      </c>
      <c r="E84" s="42"/>
      <c r="F84" s="42">
        <f t="shared" ref="F84" si="16">C84*E84</f>
        <v>0</v>
      </c>
    </row>
    <row r="85" spans="1:6" s="20" customFormat="1" ht="20.399999999999999" outlineLevel="1" x14ac:dyDescent="0.2">
      <c r="A85" s="40">
        <f t="shared" si="14"/>
        <v>3</v>
      </c>
      <c r="B85" s="58" t="s">
        <v>57</v>
      </c>
      <c r="C85" s="59">
        <v>65</v>
      </c>
      <c r="D85" s="41" t="s">
        <v>8</v>
      </c>
      <c r="E85" s="42"/>
      <c r="F85" s="42">
        <f t="shared" ref="F85:F86" si="17">C85*E85</f>
        <v>0</v>
      </c>
    </row>
    <row r="86" spans="1:6" s="20" customFormat="1" ht="20.399999999999999" outlineLevel="1" x14ac:dyDescent="0.2">
      <c r="A86" s="40">
        <f t="shared" si="14"/>
        <v>4</v>
      </c>
      <c r="B86" s="58" t="s">
        <v>129</v>
      </c>
      <c r="C86" s="59">
        <v>1</v>
      </c>
      <c r="D86" s="41" t="s">
        <v>10</v>
      </c>
      <c r="E86" s="42"/>
      <c r="F86" s="42">
        <f t="shared" si="17"/>
        <v>0</v>
      </c>
    </row>
    <row r="87" spans="1:6" s="20" customFormat="1" ht="10.199999999999999" outlineLevel="1" x14ac:dyDescent="0.2">
      <c r="A87" s="40">
        <f t="shared" si="14"/>
        <v>5</v>
      </c>
      <c r="B87" s="58" t="s">
        <v>55</v>
      </c>
      <c r="C87" s="59">
        <v>2</v>
      </c>
      <c r="D87" s="41" t="s">
        <v>10</v>
      </c>
      <c r="E87" s="42"/>
      <c r="F87" s="42">
        <f t="shared" ref="F87" si="18">C87*E87</f>
        <v>0</v>
      </c>
    </row>
    <row r="88" spans="1:6" s="20" customFormat="1" ht="10.199999999999999" outlineLevel="1" x14ac:dyDescent="0.2">
      <c r="A88" s="40">
        <f t="shared" si="14"/>
        <v>6</v>
      </c>
      <c r="B88" s="58" t="s">
        <v>58</v>
      </c>
      <c r="C88" s="59">
        <v>12</v>
      </c>
      <c r="D88" s="41" t="s">
        <v>10</v>
      </c>
      <c r="E88" s="42"/>
      <c r="F88" s="42">
        <f t="shared" ref="F88" si="19">C88*E88</f>
        <v>0</v>
      </c>
    </row>
    <row r="89" spans="1:6" s="20" customFormat="1" ht="6" customHeight="1" outlineLevel="1" x14ac:dyDescent="0.2">
      <c r="A89" s="40"/>
      <c r="B89" s="58"/>
      <c r="C89" s="59"/>
      <c r="D89" s="41"/>
      <c r="E89" s="42"/>
      <c r="F89" s="42"/>
    </row>
    <row r="90" spans="1:6" s="36" customFormat="1" ht="17.399999999999999" x14ac:dyDescent="0.3">
      <c r="A90" s="43" t="s">
        <v>14</v>
      </c>
      <c r="B90" s="60" t="s">
        <v>62</v>
      </c>
      <c r="C90" s="61"/>
      <c r="D90" s="44"/>
      <c r="E90" s="45">
        <f>SUBTOTAL(9,F91:F99)</f>
        <v>0</v>
      </c>
      <c r="F90" s="45"/>
    </row>
    <row r="91" spans="1:6" s="20" customFormat="1" ht="30.6" outlineLevel="1" x14ac:dyDescent="0.2">
      <c r="A91" s="40">
        <f>ROW(A91)-ROW(A$90)</f>
        <v>1</v>
      </c>
      <c r="B91" s="58" t="s">
        <v>171</v>
      </c>
      <c r="C91" s="59">
        <v>3.3</v>
      </c>
      <c r="D91" s="41" t="s">
        <v>8</v>
      </c>
      <c r="E91" s="42"/>
      <c r="F91" s="42">
        <f t="shared" si="15"/>
        <v>0</v>
      </c>
    </row>
    <row r="92" spans="1:6" s="20" customFormat="1" ht="30.6" outlineLevel="1" x14ac:dyDescent="0.2">
      <c r="A92" s="40">
        <f t="shared" ref="A92:A99" si="20">ROW(A92)-ROW(A$90)</f>
        <v>2</v>
      </c>
      <c r="B92" s="58" t="s">
        <v>186</v>
      </c>
      <c r="C92" s="59">
        <v>3.3</v>
      </c>
      <c r="D92" s="41" t="s">
        <v>8</v>
      </c>
      <c r="E92" s="42"/>
      <c r="F92" s="42">
        <f t="shared" si="15"/>
        <v>0</v>
      </c>
    </row>
    <row r="93" spans="1:6" s="20" customFormat="1" ht="30.6" outlineLevel="1" x14ac:dyDescent="0.2">
      <c r="A93" s="40">
        <f t="shared" si="20"/>
        <v>3</v>
      </c>
      <c r="B93" s="58" t="s">
        <v>170</v>
      </c>
      <c r="C93" s="59">
        <v>3.3</v>
      </c>
      <c r="D93" s="41" t="s">
        <v>8</v>
      </c>
      <c r="E93" s="42"/>
      <c r="F93" s="42">
        <f t="shared" ref="F93:F98" si="21">C93*E93</f>
        <v>0</v>
      </c>
    </row>
    <row r="94" spans="1:6" s="20" customFormat="1" ht="10.199999999999999" outlineLevel="1" x14ac:dyDescent="0.2">
      <c r="A94" s="40">
        <f>ROW(A94)-ROW(A$90)</f>
        <v>4</v>
      </c>
      <c r="B94" s="58" t="s">
        <v>64</v>
      </c>
      <c r="C94" s="59">
        <v>0.5</v>
      </c>
      <c r="D94" s="41" t="s">
        <v>131</v>
      </c>
      <c r="E94" s="42"/>
      <c r="F94" s="42">
        <f t="shared" ref="F94" si="22">C94*E94</f>
        <v>0</v>
      </c>
    </row>
    <row r="95" spans="1:6" s="20" customFormat="1" ht="10.199999999999999" outlineLevel="1" x14ac:dyDescent="0.2">
      <c r="A95" s="40">
        <f>ROW(A95)-ROW(A$90)</f>
        <v>5</v>
      </c>
      <c r="B95" s="58" t="s">
        <v>65</v>
      </c>
      <c r="C95" s="59">
        <v>0.6</v>
      </c>
      <c r="D95" s="41" t="s">
        <v>8</v>
      </c>
      <c r="E95" s="42"/>
      <c r="F95" s="42">
        <f t="shared" si="21"/>
        <v>0</v>
      </c>
    </row>
    <row r="96" spans="1:6" s="20" customFormat="1" ht="20.399999999999999" outlineLevel="1" x14ac:dyDescent="0.2">
      <c r="A96" s="40">
        <f t="shared" si="20"/>
        <v>6</v>
      </c>
      <c r="B96" s="58" t="s">
        <v>66</v>
      </c>
      <c r="C96" s="59">
        <v>0.6</v>
      </c>
      <c r="D96" s="41" t="s">
        <v>8</v>
      </c>
      <c r="E96" s="42"/>
      <c r="F96" s="42">
        <f t="shared" si="21"/>
        <v>0</v>
      </c>
    </row>
    <row r="97" spans="1:6" s="20" customFormat="1" ht="10.199999999999999" outlineLevel="1" x14ac:dyDescent="0.2">
      <c r="A97" s="40">
        <f t="shared" si="20"/>
        <v>7</v>
      </c>
      <c r="B97" s="58" t="s">
        <v>206</v>
      </c>
      <c r="C97" s="59">
        <v>175</v>
      </c>
      <c r="D97" s="41" t="s">
        <v>8</v>
      </c>
      <c r="E97" s="42"/>
      <c r="F97" s="42">
        <f t="shared" si="21"/>
        <v>0</v>
      </c>
    </row>
    <row r="98" spans="1:6" s="20" customFormat="1" ht="20.399999999999999" outlineLevel="1" x14ac:dyDescent="0.2">
      <c r="A98" s="40">
        <f t="shared" si="20"/>
        <v>8</v>
      </c>
      <c r="B98" s="58" t="s">
        <v>130</v>
      </c>
      <c r="C98" s="59">
        <v>1</v>
      </c>
      <c r="D98" s="41" t="s">
        <v>10</v>
      </c>
      <c r="E98" s="42"/>
      <c r="F98" s="42">
        <f t="shared" si="21"/>
        <v>0</v>
      </c>
    </row>
    <row r="99" spans="1:6" s="20" customFormat="1" ht="20.399999999999999" outlineLevel="1" x14ac:dyDescent="0.2">
      <c r="A99" s="40">
        <f t="shared" si="20"/>
        <v>9</v>
      </c>
      <c r="B99" s="58" t="s">
        <v>172</v>
      </c>
      <c r="C99" s="59">
        <v>1</v>
      </c>
      <c r="D99" s="41" t="s">
        <v>10</v>
      </c>
      <c r="E99" s="42"/>
      <c r="F99" s="42">
        <f t="shared" ref="F99" si="23">C99*E99</f>
        <v>0</v>
      </c>
    </row>
    <row r="100" spans="1:6" s="20" customFormat="1" ht="6" customHeight="1" outlineLevel="1" x14ac:dyDescent="0.2">
      <c r="A100" s="40"/>
      <c r="B100" s="58"/>
      <c r="C100" s="59"/>
      <c r="D100" s="41"/>
      <c r="E100" s="42"/>
      <c r="F100" s="42"/>
    </row>
    <row r="101" spans="1:6" s="36" customFormat="1" ht="17.399999999999999" x14ac:dyDescent="0.3">
      <c r="A101" s="43" t="s">
        <v>15</v>
      </c>
      <c r="B101" s="60" t="s">
        <v>63</v>
      </c>
      <c r="C101" s="61"/>
      <c r="D101" s="44"/>
      <c r="E101" s="45">
        <f>SUBTOTAL(9,F102:F126)</f>
        <v>0</v>
      </c>
      <c r="F101" s="45"/>
    </row>
    <row r="102" spans="1:6" s="20" customFormat="1" ht="20.399999999999999" outlineLevel="1" x14ac:dyDescent="0.2">
      <c r="A102" s="40">
        <f>ROW(A102)-ROW(A$101)</f>
        <v>1</v>
      </c>
      <c r="B102" s="58" t="s">
        <v>73</v>
      </c>
      <c r="C102" s="59">
        <f>1.1*78</f>
        <v>85.800000000000011</v>
      </c>
      <c r="D102" s="41" t="s">
        <v>8</v>
      </c>
      <c r="E102" s="42"/>
      <c r="F102" s="42">
        <f t="shared" ref="F102:F126" si="24">C102*E102</f>
        <v>0</v>
      </c>
    </row>
    <row r="103" spans="1:6" s="20" customFormat="1" ht="20.399999999999999" outlineLevel="1" x14ac:dyDescent="0.2">
      <c r="A103" s="40">
        <f>ROW(A103)-ROW(A$101)</f>
        <v>2</v>
      </c>
      <c r="B103" s="58" t="s">
        <v>74</v>
      </c>
      <c r="C103" s="59">
        <f>1.1*8.32</f>
        <v>9.152000000000001</v>
      </c>
      <c r="D103" s="41" t="s">
        <v>8</v>
      </c>
      <c r="E103" s="42"/>
      <c r="F103" s="42">
        <f t="shared" ref="F103" si="25">C103*E103</f>
        <v>0</v>
      </c>
    </row>
    <row r="104" spans="1:6" s="20" customFormat="1" ht="20.399999999999999" outlineLevel="1" x14ac:dyDescent="0.2">
      <c r="A104" s="40">
        <f>ROW(A104)-ROW(A$101)</f>
        <v>3</v>
      </c>
      <c r="B104" s="58" t="s">
        <v>75</v>
      </c>
      <c r="C104" s="59">
        <f>1.1*9.58</f>
        <v>10.538</v>
      </c>
      <c r="D104" s="41" t="s">
        <v>8</v>
      </c>
      <c r="E104" s="42"/>
      <c r="F104" s="42">
        <f t="shared" ref="F104" si="26">C104*E104</f>
        <v>0</v>
      </c>
    </row>
    <row r="105" spans="1:6" s="20" customFormat="1" ht="20.399999999999999" outlineLevel="1" x14ac:dyDescent="0.2">
      <c r="A105" s="40">
        <f>ROW(A105)-ROW(A$101)</f>
        <v>4</v>
      </c>
      <c r="B105" s="58" t="s">
        <v>67</v>
      </c>
      <c r="C105" s="59">
        <v>8</v>
      </c>
      <c r="D105" s="41" t="s">
        <v>188</v>
      </c>
      <c r="E105" s="42"/>
      <c r="F105" s="42">
        <f t="shared" ref="F105:F115" si="27">C105*E105</f>
        <v>0</v>
      </c>
    </row>
    <row r="106" spans="1:6" s="20" customFormat="1" ht="20.399999999999999" outlineLevel="1" x14ac:dyDescent="0.2">
      <c r="A106" s="40">
        <f>ROW(A106)-ROW(A$101)</f>
        <v>5</v>
      </c>
      <c r="B106" s="58" t="s">
        <v>126</v>
      </c>
      <c r="C106" s="59">
        <f>1.1*62.82</f>
        <v>69.102000000000004</v>
      </c>
      <c r="D106" s="41" t="s">
        <v>23</v>
      </c>
      <c r="E106" s="42"/>
      <c r="F106" s="42">
        <f t="shared" si="27"/>
        <v>0</v>
      </c>
    </row>
    <row r="107" spans="1:6" s="20" customFormat="1" ht="20.399999999999999" outlineLevel="1" x14ac:dyDescent="0.2">
      <c r="A107" s="40">
        <f t="shared" ref="A107:A115" si="28">ROW(A107)-ROW(A$101)</f>
        <v>6</v>
      </c>
      <c r="B107" s="58" t="s">
        <v>76</v>
      </c>
      <c r="C107" s="59">
        <f>1.1*25.16</f>
        <v>27.676000000000002</v>
      </c>
      <c r="D107" s="41" t="s">
        <v>8</v>
      </c>
      <c r="E107" s="42"/>
      <c r="F107" s="42">
        <f t="shared" si="27"/>
        <v>0</v>
      </c>
    </row>
    <row r="108" spans="1:6" s="20" customFormat="1" ht="20.399999999999999" outlineLevel="1" x14ac:dyDescent="0.2">
      <c r="A108" s="40">
        <f t="shared" si="28"/>
        <v>7</v>
      </c>
      <c r="B108" s="58" t="s">
        <v>68</v>
      </c>
      <c r="C108" s="59">
        <v>4</v>
      </c>
      <c r="D108" s="41" t="s">
        <v>187</v>
      </c>
      <c r="E108" s="42"/>
      <c r="F108" s="42">
        <f t="shared" si="27"/>
        <v>0</v>
      </c>
    </row>
    <row r="109" spans="1:6" s="20" customFormat="1" ht="20.399999999999999" outlineLevel="1" x14ac:dyDescent="0.2">
      <c r="A109" s="40">
        <f>ROW(A109)-ROW(A$101)</f>
        <v>8</v>
      </c>
      <c r="B109" s="58" t="s">
        <v>127</v>
      </c>
      <c r="C109" s="59">
        <f>1.1*15.66</f>
        <v>17.226000000000003</v>
      </c>
      <c r="D109" s="41" t="s">
        <v>23</v>
      </c>
      <c r="E109" s="42"/>
      <c r="F109" s="42">
        <f t="shared" ref="F109" si="29">C109*E109</f>
        <v>0</v>
      </c>
    </row>
    <row r="110" spans="1:6" s="20" customFormat="1" ht="20.399999999999999" outlineLevel="1" x14ac:dyDescent="0.2">
      <c r="A110" s="40">
        <f t="shared" si="28"/>
        <v>9</v>
      </c>
      <c r="B110" s="58" t="s">
        <v>77</v>
      </c>
      <c r="C110" s="59">
        <f>1.1*4.1</f>
        <v>4.51</v>
      </c>
      <c r="D110" s="41" t="s">
        <v>8</v>
      </c>
      <c r="E110" s="42"/>
      <c r="F110" s="42">
        <f t="shared" si="27"/>
        <v>0</v>
      </c>
    </row>
    <row r="111" spans="1:6" s="20" customFormat="1" ht="20.399999999999999" outlineLevel="1" x14ac:dyDescent="0.2">
      <c r="A111" s="40">
        <f>ROW(A111)-ROW(A$101)</f>
        <v>10</v>
      </c>
      <c r="B111" s="58" t="s">
        <v>128</v>
      </c>
      <c r="C111" s="59">
        <f>1.1*18</f>
        <v>19.8</v>
      </c>
      <c r="D111" s="41" t="s">
        <v>23</v>
      </c>
      <c r="E111" s="42"/>
      <c r="F111" s="42">
        <f t="shared" si="27"/>
        <v>0</v>
      </c>
    </row>
    <row r="112" spans="1:6" s="20" customFormat="1" ht="20.399999999999999" outlineLevel="1" x14ac:dyDescent="0.2">
      <c r="A112" s="40">
        <f t="shared" si="28"/>
        <v>11</v>
      </c>
      <c r="B112" s="58" t="s">
        <v>69</v>
      </c>
      <c r="C112" s="59">
        <v>340</v>
      </c>
      <c r="D112" s="41" t="s">
        <v>8</v>
      </c>
      <c r="E112" s="42"/>
      <c r="F112" s="42">
        <f t="shared" si="27"/>
        <v>0</v>
      </c>
    </row>
    <row r="113" spans="1:6" s="20" customFormat="1" ht="20.399999999999999" outlineLevel="1" x14ac:dyDescent="0.2">
      <c r="A113" s="40">
        <f t="shared" si="28"/>
        <v>12</v>
      </c>
      <c r="B113" s="58" t="s">
        <v>70</v>
      </c>
      <c r="C113" s="59">
        <v>48</v>
      </c>
      <c r="D113" s="41" t="s">
        <v>8</v>
      </c>
      <c r="E113" s="42"/>
      <c r="F113" s="42">
        <f t="shared" si="27"/>
        <v>0</v>
      </c>
    </row>
    <row r="114" spans="1:6" s="20" customFormat="1" ht="20.399999999999999" outlineLevel="1" x14ac:dyDescent="0.2">
      <c r="A114" s="40">
        <f t="shared" si="28"/>
        <v>13</v>
      </c>
      <c r="B114" s="58" t="s">
        <v>71</v>
      </c>
      <c r="C114" s="59">
        <v>39</v>
      </c>
      <c r="D114" s="41" t="s">
        <v>8</v>
      </c>
      <c r="E114" s="42"/>
      <c r="F114" s="42">
        <f t="shared" si="27"/>
        <v>0</v>
      </c>
    </row>
    <row r="115" spans="1:6" s="20" customFormat="1" ht="20.399999999999999" outlineLevel="1" x14ac:dyDescent="0.2">
      <c r="A115" s="40">
        <f t="shared" si="28"/>
        <v>14</v>
      </c>
      <c r="B115" s="58" t="s">
        <v>72</v>
      </c>
      <c r="C115" s="59">
        <v>2.2000000000000002</v>
      </c>
      <c r="D115" s="41" t="s">
        <v>8</v>
      </c>
      <c r="E115" s="42"/>
      <c r="F115" s="42">
        <f t="shared" si="27"/>
        <v>0</v>
      </c>
    </row>
    <row r="116" spans="1:6" s="20" customFormat="1" ht="20.399999999999999" outlineLevel="1" x14ac:dyDescent="0.2">
      <c r="A116" s="40">
        <f>ROW(A116)-ROW(A$101)</f>
        <v>15</v>
      </c>
      <c r="B116" s="58" t="s">
        <v>79</v>
      </c>
      <c r="C116" s="59">
        <v>95.4</v>
      </c>
      <c r="D116" s="41" t="s">
        <v>8</v>
      </c>
      <c r="E116" s="42"/>
      <c r="F116" s="42">
        <f t="shared" ref="F116" si="30">C116*E116</f>
        <v>0</v>
      </c>
    </row>
    <row r="117" spans="1:6" s="20" customFormat="1" ht="20.399999999999999" outlineLevel="1" x14ac:dyDescent="0.2">
      <c r="A117" s="40">
        <f t="shared" ref="A117:A126" si="31">ROW(A117)-ROW(A$101)</f>
        <v>16</v>
      </c>
      <c r="B117" s="58" t="s">
        <v>80</v>
      </c>
      <c r="C117" s="59">
        <f>1.1*69.63</f>
        <v>76.593000000000004</v>
      </c>
      <c r="D117" s="41" t="s">
        <v>8</v>
      </c>
      <c r="E117" s="42"/>
      <c r="F117" s="42">
        <f t="shared" si="24"/>
        <v>0</v>
      </c>
    </row>
    <row r="118" spans="1:6" s="20" customFormat="1" ht="20.399999999999999" outlineLevel="1" x14ac:dyDescent="0.2">
      <c r="A118" s="40">
        <f t="shared" si="31"/>
        <v>17</v>
      </c>
      <c r="B118" s="58" t="s">
        <v>81</v>
      </c>
      <c r="C118" s="59">
        <f>1.1*21.62</f>
        <v>23.782000000000004</v>
      </c>
      <c r="D118" s="41" t="s">
        <v>8</v>
      </c>
      <c r="E118" s="42"/>
      <c r="F118" s="42">
        <f t="shared" ref="F118" si="32">C118*E118</f>
        <v>0</v>
      </c>
    </row>
    <row r="119" spans="1:6" s="20" customFormat="1" ht="20.399999999999999" outlineLevel="1" x14ac:dyDescent="0.2">
      <c r="A119" s="40">
        <f t="shared" si="31"/>
        <v>18</v>
      </c>
      <c r="B119" s="58" t="s">
        <v>82</v>
      </c>
      <c r="C119" s="59">
        <f>1.1*4.14</f>
        <v>4.5540000000000003</v>
      </c>
      <c r="D119" s="41" t="s">
        <v>8</v>
      </c>
      <c r="E119" s="42"/>
      <c r="F119" s="42">
        <f t="shared" ref="F119" si="33">C119*E119</f>
        <v>0</v>
      </c>
    </row>
    <row r="120" spans="1:6" s="20" customFormat="1" ht="20.399999999999999" outlineLevel="1" x14ac:dyDescent="0.2">
      <c r="A120" s="40">
        <f t="shared" si="31"/>
        <v>19</v>
      </c>
      <c r="B120" s="58" t="s">
        <v>83</v>
      </c>
      <c r="C120" s="59">
        <f>1.1*33</f>
        <v>36.300000000000004</v>
      </c>
      <c r="D120" s="41" t="s">
        <v>23</v>
      </c>
      <c r="E120" s="42"/>
      <c r="F120" s="42">
        <f t="shared" si="24"/>
        <v>0</v>
      </c>
    </row>
    <row r="121" spans="1:6" s="20" customFormat="1" ht="20.399999999999999" outlineLevel="1" x14ac:dyDescent="0.2">
      <c r="A121" s="40">
        <f t="shared" si="31"/>
        <v>20</v>
      </c>
      <c r="B121" s="58" t="s">
        <v>189</v>
      </c>
      <c r="C121" s="59">
        <f>1.1*33</f>
        <v>36.300000000000004</v>
      </c>
      <c r="D121" s="41" t="s">
        <v>23</v>
      </c>
      <c r="E121" s="42"/>
      <c r="F121" s="42">
        <f t="shared" ref="F121" si="34">C121*E121</f>
        <v>0</v>
      </c>
    </row>
    <row r="122" spans="1:6" s="20" customFormat="1" ht="20.399999999999999" outlineLevel="1" x14ac:dyDescent="0.2">
      <c r="A122" s="40">
        <f>ROW(A122)-ROW(A$101)</f>
        <v>21</v>
      </c>
      <c r="B122" s="58" t="s">
        <v>84</v>
      </c>
      <c r="C122" s="59">
        <v>82.26</v>
      </c>
      <c r="D122" s="41" t="s">
        <v>8</v>
      </c>
      <c r="E122" s="42"/>
      <c r="F122" s="42">
        <f t="shared" si="24"/>
        <v>0</v>
      </c>
    </row>
    <row r="123" spans="1:6" s="20" customFormat="1" ht="20.399999999999999" outlineLevel="1" x14ac:dyDescent="0.2">
      <c r="A123" s="40">
        <f t="shared" si="31"/>
        <v>22</v>
      </c>
      <c r="B123" s="58" t="s">
        <v>124</v>
      </c>
      <c r="C123" s="59">
        <f>1.1*82.3</f>
        <v>90.53</v>
      </c>
      <c r="D123" s="41" t="s">
        <v>8</v>
      </c>
      <c r="E123" s="42"/>
      <c r="F123" s="42">
        <f t="shared" si="24"/>
        <v>0</v>
      </c>
    </row>
    <row r="124" spans="1:6" s="20" customFormat="1" ht="20.399999999999999" outlineLevel="1" x14ac:dyDescent="0.2">
      <c r="A124" s="40">
        <f t="shared" si="31"/>
        <v>23</v>
      </c>
      <c r="B124" s="58" t="s">
        <v>125</v>
      </c>
      <c r="C124" s="59">
        <f>1.1*82.4</f>
        <v>90.640000000000015</v>
      </c>
      <c r="D124" s="41" t="s">
        <v>23</v>
      </c>
      <c r="E124" s="42"/>
      <c r="F124" s="42">
        <f t="shared" ref="F124" si="35">C124*E124</f>
        <v>0</v>
      </c>
    </row>
    <row r="125" spans="1:6" s="20" customFormat="1" ht="20.399999999999999" outlineLevel="1" x14ac:dyDescent="0.2">
      <c r="A125" s="40">
        <f t="shared" si="31"/>
        <v>24</v>
      </c>
      <c r="B125" s="58" t="s">
        <v>190</v>
      </c>
      <c r="C125" s="59">
        <f>C122+C116</f>
        <v>177.66000000000003</v>
      </c>
      <c r="D125" s="41" t="s">
        <v>8</v>
      </c>
      <c r="E125" s="42"/>
      <c r="F125" s="42">
        <f t="shared" si="24"/>
        <v>0</v>
      </c>
    </row>
    <row r="126" spans="1:6" s="20" customFormat="1" ht="20.399999999999999" outlineLevel="1" x14ac:dyDescent="0.2">
      <c r="A126" s="40">
        <f t="shared" si="31"/>
        <v>25</v>
      </c>
      <c r="B126" s="58" t="s">
        <v>85</v>
      </c>
      <c r="C126" s="59">
        <v>12</v>
      </c>
      <c r="D126" s="41" t="s">
        <v>8</v>
      </c>
      <c r="E126" s="42"/>
      <c r="F126" s="42">
        <f t="shared" si="24"/>
        <v>0</v>
      </c>
    </row>
    <row r="127" spans="1:6" s="20" customFormat="1" ht="6" customHeight="1" outlineLevel="1" x14ac:dyDescent="0.2">
      <c r="A127" s="40"/>
      <c r="B127" s="58"/>
      <c r="C127" s="59"/>
      <c r="D127" s="41"/>
      <c r="E127" s="42"/>
      <c r="F127" s="42"/>
    </row>
    <row r="128" spans="1:6" s="36" customFormat="1" ht="17.399999999999999" x14ac:dyDescent="0.3">
      <c r="A128" s="43" t="s">
        <v>18</v>
      </c>
      <c r="B128" s="60" t="s">
        <v>1</v>
      </c>
      <c r="C128" s="61"/>
      <c r="D128" s="44"/>
      <c r="E128" s="45">
        <f>SUBTOTAL(9,F129:F159)</f>
        <v>0</v>
      </c>
      <c r="F128" s="45"/>
    </row>
    <row r="129" spans="1:6" s="20" customFormat="1" ht="20.399999999999999" outlineLevel="1" x14ac:dyDescent="0.2">
      <c r="A129" s="40">
        <f t="shared" ref="A129:A159" si="36">ROW(A129)-ROW(A$128)</f>
        <v>1</v>
      </c>
      <c r="B129" s="58" t="s">
        <v>86</v>
      </c>
      <c r="C129" s="59">
        <v>1</v>
      </c>
      <c r="D129" s="41" t="s">
        <v>10</v>
      </c>
      <c r="E129" s="42"/>
      <c r="F129" s="42">
        <f t="shared" si="15"/>
        <v>0</v>
      </c>
    </row>
    <row r="130" spans="1:6" s="20" customFormat="1" ht="20.399999999999999" outlineLevel="1" x14ac:dyDescent="0.2">
      <c r="A130" s="40">
        <f t="shared" si="36"/>
        <v>2</v>
      </c>
      <c r="B130" s="58" t="s">
        <v>87</v>
      </c>
      <c r="C130" s="59">
        <v>7</v>
      </c>
      <c r="D130" s="41" t="s">
        <v>10</v>
      </c>
      <c r="E130" s="42"/>
      <c r="F130" s="42">
        <f t="shared" si="15"/>
        <v>0</v>
      </c>
    </row>
    <row r="131" spans="1:6" s="20" customFormat="1" ht="20.399999999999999" outlineLevel="1" x14ac:dyDescent="0.2">
      <c r="A131" s="40">
        <f t="shared" si="36"/>
        <v>3</v>
      </c>
      <c r="B131" s="58" t="s">
        <v>88</v>
      </c>
      <c r="C131" s="59">
        <v>1</v>
      </c>
      <c r="D131" s="41" t="s">
        <v>10</v>
      </c>
      <c r="E131" s="42"/>
      <c r="F131" s="42">
        <f t="shared" ref="F131" si="37">C131*E131</f>
        <v>0</v>
      </c>
    </row>
    <row r="132" spans="1:6" s="20" customFormat="1" ht="20.399999999999999" outlineLevel="1" x14ac:dyDescent="0.2">
      <c r="A132" s="40">
        <f t="shared" si="36"/>
        <v>4</v>
      </c>
      <c r="B132" s="58" t="s">
        <v>89</v>
      </c>
      <c r="C132" s="59">
        <v>1</v>
      </c>
      <c r="D132" s="41" t="s">
        <v>10</v>
      </c>
      <c r="E132" s="42"/>
      <c r="F132" s="42">
        <f t="shared" ref="F132" si="38">C132*E132</f>
        <v>0</v>
      </c>
    </row>
    <row r="133" spans="1:6" s="20" customFormat="1" ht="20.399999999999999" outlineLevel="1" x14ac:dyDescent="0.2">
      <c r="A133" s="40">
        <f t="shared" si="36"/>
        <v>5</v>
      </c>
      <c r="B133" s="58" t="s">
        <v>180</v>
      </c>
      <c r="C133" s="59">
        <v>7</v>
      </c>
      <c r="D133" s="41" t="s">
        <v>10</v>
      </c>
      <c r="E133" s="42"/>
      <c r="F133" s="42">
        <f t="shared" si="15"/>
        <v>0</v>
      </c>
    </row>
    <row r="134" spans="1:6" s="20" customFormat="1" ht="20.399999999999999" outlineLevel="1" x14ac:dyDescent="0.2">
      <c r="A134" s="40">
        <f t="shared" si="36"/>
        <v>6</v>
      </c>
      <c r="B134" s="58" t="s">
        <v>90</v>
      </c>
      <c r="C134" s="59">
        <v>4</v>
      </c>
      <c r="D134" s="41" t="s">
        <v>10</v>
      </c>
      <c r="E134" s="42"/>
      <c r="F134" s="42">
        <f t="shared" ref="F134:F135" si="39">C134*E134</f>
        <v>0</v>
      </c>
    </row>
    <row r="135" spans="1:6" s="20" customFormat="1" ht="20.399999999999999" outlineLevel="1" x14ac:dyDescent="0.2">
      <c r="A135" s="40">
        <f t="shared" si="36"/>
        <v>7</v>
      </c>
      <c r="B135" s="58" t="s">
        <v>91</v>
      </c>
      <c r="C135" s="59">
        <v>2</v>
      </c>
      <c r="D135" s="41" t="s">
        <v>10</v>
      </c>
      <c r="E135" s="42"/>
      <c r="F135" s="42">
        <f t="shared" si="39"/>
        <v>0</v>
      </c>
    </row>
    <row r="136" spans="1:6" s="20" customFormat="1" ht="20.399999999999999" outlineLevel="1" x14ac:dyDescent="0.2">
      <c r="A136" s="40">
        <f t="shared" si="36"/>
        <v>8</v>
      </c>
      <c r="B136" s="58" t="s">
        <v>92</v>
      </c>
      <c r="C136" s="59">
        <v>11</v>
      </c>
      <c r="D136" s="41" t="s">
        <v>10</v>
      </c>
      <c r="E136" s="42"/>
      <c r="F136" s="42">
        <f t="shared" si="15"/>
        <v>0</v>
      </c>
    </row>
    <row r="137" spans="1:6" s="20" customFormat="1" ht="20.399999999999999" outlineLevel="1" x14ac:dyDescent="0.2">
      <c r="A137" s="40">
        <f t="shared" si="36"/>
        <v>9</v>
      </c>
      <c r="B137" s="58" t="s">
        <v>93</v>
      </c>
      <c r="C137" s="59">
        <v>11</v>
      </c>
      <c r="D137" s="41" t="s">
        <v>10</v>
      </c>
      <c r="E137" s="42"/>
      <c r="F137" s="42">
        <f t="shared" si="15"/>
        <v>0</v>
      </c>
    </row>
    <row r="138" spans="1:6" s="20" customFormat="1" ht="20.399999999999999" outlineLevel="1" x14ac:dyDescent="0.2">
      <c r="A138" s="40">
        <f t="shared" si="36"/>
        <v>10</v>
      </c>
      <c r="B138" s="58" t="s">
        <v>94</v>
      </c>
      <c r="C138" s="59">
        <v>1</v>
      </c>
      <c r="D138" s="41" t="s">
        <v>10</v>
      </c>
      <c r="E138" s="42"/>
      <c r="F138" s="42">
        <f t="shared" ref="F138:F140" si="40">C138*E138</f>
        <v>0</v>
      </c>
    </row>
    <row r="139" spans="1:6" s="20" customFormat="1" ht="20.399999999999999" outlineLevel="1" x14ac:dyDescent="0.2">
      <c r="A139" s="40">
        <f t="shared" si="36"/>
        <v>11</v>
      </c>
      <c r="B139" s="58" t="s">
        <v>95</v>
      </c>
      <c r="C139" s="59">
        <v>1</v>
      </c>
      <c r="D139" s="41" t="s">
        <v>10</v>
      </c>
      <c r="E139" s="42"/>
      <c r="F139" s="42">
        <f t="shared" si="40"/>
        <v>0</v>
      </c>
    </row>
    <row r="140" spans="1:6" s="20" customFormat="1" ht="20.399999999999999" outlineLevel="1" x14ac:dyDescent="0.2">
      <c r="A140" s="40">
        <f t="shared" si="36"/>
        <v>12</v>
      </c>
      <c r="B140" s="58" t="s">
        <v>96</v>
      </c>
      <c r="C140" s="59">
        <v>5</v>
      </c>
      <c r="D140" s="41" t="s">
        <v>10</v>
      </c>
      <c r="E140" s="42"/>
      <c r="F140" s="42">
        <f t="shared" si="40"/>
        <v>0</v>
      </c>
    </row>
    <row r="141" spans="1:6" s="20" customFormat="1" ht="20.399999999999999" outlineLevel="1" x14ac:dyDescent="0.2">
      <c r="A141" s="40">
        <f t="shared" si="36"/>
        <v>13</v>
      </c>
      <c r="B141" s="58" t="s">
        <v>97</v>
      </c>
      <c r="C141" s="59">
        <v>5</v>
      </c>
      <c r="D141" s="41" t="s">
        <v>10</v>
      </c>
      <c r="E141" s="42"/>
      <c r="F141" s="42">
        <f t="shared" si="15"/>
        <v>0</v>
      </c>
    </row>
    <row r="142" spans="1:6" s="20" customFormat="1" ht="20.399999999999999" outlineLevel="1" x14ac:dyDescent="0.2">
      <c r="A142" s="40">
        <f t="shared" si="36"/>
        <v>14</v>
      </c>
      <c r="B142" s="58" t="s">
        <v>98</v>
      </c>
      <c r="C142" s="59">
        <v>4</v>
      </c>
      <c r="D142" s="41" t="s">
        <v>10</v>
      </c>
      <c r="E142" s="42"/>
      <c r="F142" s="42">
        <f>C142*E142</f>
        <v>0</v>
      </c>
    </row>
    <row r="143" spans="1:6" s="20" customFormat="1" ht="20.399999999999999" outlineLevel="1" x14ac:dyDescent="0.2">
      <c r="A143" s="40">
        <f t="shared" si="36"/>
        <v>15</v>
      </c>
      <c r="B143" s="58" t="s">
        <v>99</v>
      </c>
      <c r="C143" s="59">
        <v>6</v>
      </c>
      <c r="D143" s="41" t="s">
        <v>10</v>
      </c>
      <c r="E143" s="42"/>
      <c r="F143" s="42">
        <f t="shared" si="15"/>
        <v>0</v>
      </c>
    </row>
    <row r="144" spans="1:6" s="20" customFormat="1" ht="20.399999999999999" outlineLevel="1" x14ac:dyDescent="0.2">
      <c r="A144" s="40">
        <f t="shared" si="36"/>
        <v>16</v>
      </c>
      <c r="B144" s="58" t="s">
        <v>100</v>
      </c>
      <c r="C144" s="59">
        <v>2</v>
      </c>
      <c r="D144" s="41" t="s">
        <v>10</v>
      </c>
      <c r="E144" s="42"/>
      <c r="F144" s="42">
        <f t="shared" si="15"/>
        <v>0</v>
      </c>
    </row>
    <row r="145" spans="1:6" s="20" customFormat="1" ht="20.399999999999999" outlineLevel="1" x14ac:dyDescent="0.2">
      <c r="A145" s="40">
        <f t="shared" si="36"/>
        <v>17</v>
      </c>
      <c r="B145" s="58" t="s">
        <v>101</v>
      </c>
      <c r="C145" s="59">
        <v>2</v>
      </c>
      <c r="D145" s="41" t="s">
        <v>10</v>
      </c>
      <c r="E145" s="42"/>
      <c r="F145" s="42">
        <f t="shared" ref="F145" si="41">C145*E145</f>
        <v>0</v>
      </c>
    </row>
    <row r="146" spans="1:6" s="20" customFormat="1" ht="20.399999999999999" outlineLevel="1" x14ac:dyDescent="0.2">
      <c r="A146" s="40">
        <f t="shared" si="36"/>
        <v>18</v>
      </c>
      <c r="B146" s="58" t="s">
        <v>102</v>
      </c>
      <c r="C146" s="59">
        <v>2</v>
      </c>
      <c r="D146" s="41" t="s">
        <v>10</v>
      </c>
      <c r="E146" s="42"/>
      <c r="F146" s="42">
        <f t="shared" ref="F146" si="42">C146*E146</f>
        <v>0</v>
      </c>
    </row>
    <row r="147" spans="1:6" s="20" customFormat="1" ht="20.399999999999999" outlineLevel="1" x14ac:dyDescent="0.2">
      <c r="A147" s="40">
        <f t="shared" si="36"/>
        <v>19</v>
      </c>
      <c r="B147" s="58" t="s">
        <v>103</v>
      </c>
      <c r="C147" s="59">
        <v>1</v>
      </c>
      <c r="D147" s="41" t="s">
        <v>10</v>
      </c>
      <c r="E147" s="42"/>
      <c r="F147" s="42">
        <f t="shared" ref="F147" si="43">C147*E147</f>
        <v>0</v>
      </c>
    </row>
    <row r="148" spans="1:6" s="20" customFormat="1" ht="20.399999999999999" outlineLevel="1" x14ac:dyDescent="0.2">
      <c r="A148" s="40">
        <f t="shared" si="36"/>
        <v>20</v>
      </c>
      <c r="B148" s="58" t="s">
        <v>104</v>
      </c>
      <c r="C148" s="59">
        <v>1</v>
      </c>
      <c r="D148" s="41" t="s">
        <v>10</v>
      </c>
      <c r="E148" s="42"/>
      <c r="F148" s="42">
        <f>C148*E148</f>
        <v>0</v>
      </c>
    </row>
    <row r="149" spans="1:6" s="20" customFormat="1" ht="20.399999999999999" outlineLevel="1" x14ac:dyDescent="0.2">
      <c r="A149" s="40">
        <f t="shared" si="36"/>
        <v>21</v>
      </c>
      <c r="B149" s="58" t="s">
        <v>105</v>
      </c>
      <c r="C149" s="59">
        <v>1</v>
      </c>
      <c r="D149" s="41" t="s">
        <v>10</v>
      </c>
      <c r="E149" s="42"/>
      <c r="F149" s="42">
        <f t="shared" ref="F149:F152" si="44">C149*E149</f>
        <v>0</v>
      </c>
    </row>
    <row r="150" spans="1:6" s="20" customFormat="1" ht="20.399999999999999" outlineLevel="1" x14ac:dyDescent="0.2">
      <c r="A150" s="40">
        <f t="shared" si="36"/>
        <v>22</v>
      </c>
      <c r="B150" s="58" t="s">
        <v>106</v>
      </c>
      <c r="C150" s="59">
        <v>1</v>
      </c>
      <c r="D150" s="41" t="s">
        <v>10</v>
      </c>
      <c r="E150" s="42"/>
      <c r="F150" s="42">
        <f t="shared" si="44"/>
        <v>0</v>
      </c>
    </row>
    <row r="151" spans="1:6" s="20" customFormat="1" ht="20.399999999999999" outlineLevel="1" x14ac:dyDescent="0.2">
      <c r="A151" s="40">
        <f t="shared" si="36"/>
        <v>23</v>
      </c>
      <c r="B151" s="58" t="s">
        <v>107</v>
      </c>
      <c r="C151" s="59">
        <v>1</v>
      </c>
      <c r="D151" s="41" t="s">
        <v>10</v>
      </c>
      <c r="E151" s="42"/>
      <c r="F151" s="42">
        <f t="shared" si="44"/>
        <v>0</v>
      </c>
    </row>
    <row r="152" spans="1:6" s="20" customFormat="1" ht="20.399999999999999" outlineLevel="1" x14ac:dyDescent="0.2">
      <c r="A152" s="40">
        <f t="shared" si="36"/>
        <v>24</v>
      </c>
      <c r="B152" s="58" t="s">
        <v>108</v>
      </c>
      <c r="C152" s="59">
        <v>1</v>
      </c>
      <c r="D152" s="41" t="s">
        <v>10</v>
      </c>
      <c r="E152" s="42"/>
      <c r="F152" s="42">
        <f t="shared" si="44"/>
        <v>0</v>
      </c>
    </row>
    <row r="153" spans="1:6" s="20" customFormat="1" ht="20.399999999999999" outlineLevel="1" x14ac:dyDescent="0.2">
      <c r="A153" s="40">
        <f t="shared" si="36"/>
        <v>25</v>
      </c>
      <c r="B153" s="58" t="s">
        <v>109</v>
      </c>
      <c r="C153" s="59">
        <v>1</v>
      </c>
      <c r="D153" s="41" t="s">
        <v>10</v>
      </c>
      <c r="E153" s="42"/>
      <c r="F153" s="42">
        <f t="shared" ref="F153" si="45">C153*E153</f>
        <v>0</v>
      </c>
    </row>
    <row r="154" spans="1:6" s="20" customFormat="1" ht="20.399999999999999" outlineLevel="1" x14ac:dyDescent="0.2">
      <c r="A154" s="40">
        <f t="shared" si="36"/>
        <v>26</v>
      </c>
      <c r="B154" s="58" t="s">
        <v>110</v>
      </c>
      <c r="C154" s="59">
        <v>2</v>
      </c>
      <c r="D154" s="41" t="s">
        <v>10</v>
      </c>
      <c r="E154" s="42"/>
      <c r="F154" s="42">
        <f t="shared" ref="F154" si="46">C154*E154</f>
        <v>0</v>
      </c>
    </row>
    <row r="155" spans="1:6" s="20" customFormat="1" ht="20.399999999999999" outlineLevel="1" x14ac:dyDescent="0.2">
      <c r="A155" s="40">
        <f t="shared" si="36"/>
        <v>27</v>
      </c>
      <c r="B155" s="58" t="s">
        <v>111</v>
      </c>
      <c r="C155" s="59">
        <v>1</v>
      </c>
      <c r="D155" s="41" t="s">
        <v>10</v>
      </c>
      <c r="E155" s="42"/>
      <c r="F155" s="42">
        <f t="shared" ref="F155" si="47">C155*E155</f>
        <v>0</v>
      </c>
    </row>
    <row r="156" spans="1:6" s="20" customFormat="1" ht="20.399999999999999" outlineLevel="1" x14ac:dyDescent="0.2">
      <c r="A156" s="40">
        <f t="shared" si="36"/>
        <v>28</v>
      </c>
      <c r="B156" s="58" t="s">
        <v>112</v>
      </c>
      <c r="C156" s="59">
        <v>1</v>
      </c>
      <c r="D156" s="41" t="s">
        <v>10</v>
      </c>
      <c r="E156" s="42"/>
      <c r="F156" s="42">
        <f>C156*E156</f>
        <v>0</v>
      </c>
    </row>
    <row r="157" spans="1:6" s="20" customFormat="1" ht="20.399999999999999" outlineLevel="1" x14ac:dyDescent="0.2">
      <c r="A157" s="40">
        <f t="shared" si="36"/>
        <v>29</v>
      </c>
      <c r="B157" s="58" t="s">
        <v>113</v>
      </c>
      <c r="C157" s="59">
        <v>32</v>
      </c>
      <c r="D157" s="41" t="s">
        <v>10</v>
      </c>
      <c r="E157" s="42"/>
      <c r="F157" s="42">
        <f>C157*E157</f>
        <v>0</v>
      </c>
    </row>
    <row r="158" spans="1:6" s="20" customFormat="1" ht="20.399999999999999" outlineLevel="1" x14ac:dyDescent="0.2">
      <c r="A158" s="40">
        <f t="shared" si="36"/>
        <v>30</v>
      </c>
      <c r="B158" s="58" t="s">
        <v>114</v>
      </c>
      <c r="C158" s="59">
        <v>8</v>
      </c>
      <c r="D158" s="41" t="s">
        <v>10</v>
      </c>
      <c r="E158" s="42"/>
      <c r="F158" s="42">
        <f>C158*E158</f>
        <v>0</v>
      </c>
    </row>
    <row r="159" spans="1:6" s="20" customFormat="1" ht="20.399999999999999" outlineLevel="1" x14ac:dyDescent="0.2">
      <c r="A159" s="40">
        <f t="shared" si="36"/>
        <v>31</v>
      </c>
      <c r="B159" s="58" t="s">
        <v>115</v>
      </c>
      <c r="C159" s="59">
        <v>20</v>
      </c>
      <c r="D159" s="41" t="s">
        <v>10</v>
      </c>
      <c r="E159" s="42"/>
      <c r="F159" s="42">
        <f t="shared" ref="F159" si="48">C159*E159</f>
        <v>0</v>
      </c>
    </row>
    <row r="160" spans="1:6" s="20" customFormat="1" ht="6" customHeight="1" outlineLevel="1" x14ac:dyDescent="0.2">
      <c r="A160" s="40"/>
      <c r="B160" s="58"/>
      <c r="C160" s="59"/>
      <c r="D160" s="41"/>
      <c r="E160" s="42"/>
      <c r="F160" s="42"/>
    </row>
    <row r="161" spans="1:6" s="36" customFormat="1" ht="17.399999999999999" x14ac:dyDescent="0.3">
      <c r="A161" s="43" t="s">
        <v>31</v>
      </c>
      <c r="B161" s="60" t="s">
        <v>78</v>
      </c>
      <c r="C161" s="61"/>
      <c r="D161" s="44"/>
      <c r="E161" s="45">
        <f>SUBTOTAL(9,F162:F169)</f>
        <v>0</v>
      </c>
      <c r="F161" s="45"/>
    </row>
    <row r="162" spans="1:6" s="20" customFormat="1" ht="20.399999999999999" outlineLevel="1" x14ac:dyDescent="0.2">
      <c r="A162" s="40">
        <f>ROW(A162)-ROW(A$161)</f>
        <v>1</v>
      </c>
      <c r="B162" s="58" t="s">
        <v>116</v>
      </c>
      <c r="C162" s="59">
        <v>7</v>
      </c>
      <c r="D162" s="41" t="s">
        <v>10</v>
      </c>
      <c r="E162" s="42"/>
      <c r="F162" s="42">
        <f t="shared" si="15"/>
        <v>0</v>
      </c>
    </row>
    <row r="163" spans="1:6" s="20" customFormat="1" ht="20.399999999999999" outlineLevel="1" x14ac:dyDescent="0.2">
      <c r="A163" s="40">
        <f t="shared" ref="A163:A169" si="49">ROW(A163)-ROW(A$161)</f>
        <v>2</v>
      </c>
      <c r="B163" s="58" t="s">
        <v>117</v>
      </c>
      <c r="C163" s="59">
        <v>14</v>
      </c>
      <c r="D163" s="41" t="s">
        <v>10</v>
      </c>
      <c r="E163" s="42"/>
      <c r="F163" s="42">
        <f t="shared" si="15"/>
        <v>0</v>
      </c>
    </row>
    <row r="164" spans="1:6" s="20" customFormat="1" ht="20.399999999999999" outlineLevel="1" x14ac:dyDescent="0.2">
      <c r="A164" s="40">
        <f t="shared" si="49"/>
        <v>3</v>
      </c>
      <c r="B164" s="58" t="s">
        <v>118</v>
      </c>
      <c r="C164" s="59">
        <v>1</v>
      </c>
      <c r="D164" s="41" t="s">
        <v>10</v>
      </c>
      <c r="E164" s="42"/>
      <c r="F164" s="42">
        <f t="shared" ref="F164" si="50">C164*E164</f>
        <v>0</v>
      </c>
    </row>
    <row r="165" spans="1:6" s="20" customFormat="1" ht="20.399999999999999" outlineLevel="1" x14ac:dyDescent="0.2">
      <c r="A165" s="40">
        <f t="shared" si="49"/>
        <v>4</v>
      </c>
      <c r="B165" s="58" t="s">
        <v>119</v>
      </c>
      <c r="C165" s="59">
        <v>4</v>
      </c>
      <c r="D165" s="41" t="s">
        <v>10</v>
      </c>
      <c r="E165" s="42"/>
      <c r="F165" s="42">
        <f t="shared" si="15"/>
        <v>0</v>
      </c>
    </row>
    <row r="166" spans="1:6" s="20" customFormat="1" ht="20.399999999999999" outlineLevel="1" x14ac:dyDescent="0.2">
      <c r="A166" s="40">
        <f t="shared" si="49"/>
        <v>5</v>
      </c>
      <c r="B166" s="58" t="s">
        <v>120</v>
      </c>
      <c r="C166" s="59">
        <v>7</v>
      </c>
      <c r="D166" s="41" t="s">
        <v>10</v>
      </c>
      <c r="E166" s="42"/>
      <c r="F166" s="42">
        <f t="shared" si="15"/>
        <v>0</v>
      </c>
    </row>
    <row r="167" spans="1:6" s="20" customFormat="1" ht="20.399999999999999" outlineLevel="1" x14ac:dyDescent="0.2">
      <c r="A167" s="40">
        <f t="shared" si="49"/>
        <v>6</v>
      </c>
      <c r="B167" s="58" t="s">
        <v>121</v>
      </c>
      <c r="C167" s="59">
        <v>2</v>
      </c>
      <c r="D167" s="41" t="s">
        <v>10</v>
      </c>
      <c r="E167" s="42"/>
      <c r="F167" s="42">
        <f t="shared" si="15"/>
        <v>0</v>
      </c>
    </row>
    <row r="168" spans="1:6" s="20" customFormat="1" ht="20.399999999999999" outlineLevel="1" x14ac:dyDescent="0.2">
      <c r="A168" s="40">
        <f t="shared" si="49"/>
        <v>7</v>
      </c>
      <c r="B168" s="58" t="s">
        <v>181</v>
      </c>
      <c r="C168" s="59">
        <v>8</v>
      </c>
      <c r="D168" s="41" t="s">
        <v>10</v>
      </c>
      <c r="E168" s="42"/>
      <c r="F168" s="42">
        <f t="shared" si="15"/>
        <v>0</v>
      </c>
    </row>
    <row r="169" spans="1:6" s="20" customFormat="1" ht="20.399999999999999" outlineLevel="1" x14ac:dyDescent="0.2">
      <c r="A169" s="40">
        <f t="shared" si="49"/>
        <v>8</v>
      </c>
      <c r="B169" s="58" t="s">
        <v>182</v>
      </c>
      <c r="C169" s="59">
        <v>4</v>
      </c>
      <c r="D169" s="41" t="s">
        <v>10</v>
      </c>
      <c r="E169" s="42"/>
      <c r="F169" s="42">
        <f t="shared" ref="F169" si="51">C169*E169</f>
        <v>0</v>
      </c>
    </row>
    <row r="170" spans="1:6" s="20" customFormat="1" ht="6" customHeight="1" outlineLevel="1" x14ac:dyDescent="0.2">
      <c r="A170" s="40"/>
      <c r="B170" s="58"/>
      <c r="C170" s="59"/>
      <c r="D170" s="41"/>
      <c r="E170" s="42"/>
      <c r="F170" s="42"/>
    </row>
    <row r="171" spans="1:6" s="36" customFormat="1" ht="17.399999999999999" x14ac:dyDescent="0.3">
      <c r="A171" s="43" t="s">
        <v>122</v>
      </c>
      <c r="B171" s="60" t="s">
        <v>2</v>
      </c>
      <c r="C171" s="61"/>
      <c r="D171" s="44"/>
      <c r="E171" s="45">
        <f>SUBTOTAL(9,F173:F212)</f>
        <v>0</v>
      </c>
      <c r="F171" s="45"/>
    </row>
    <row r="172" spans="1:6" s="20" customFormat="1" ht="10.199999999999999" outlineLevel="1" x14ac:dyDescent="0.2">
      <c r="A172" s="37" t="s">
        <v>141</v>
      </c>
      <c r="B172" s="56"/>
      <c r="C172" s="57"/>
      <c r="D172" s="38"/>
      <c r="E172" s="39"/>
      <c r="F172" s="39"/>
    </row>
    <row r="173" spans="1:6" s="20" customFormat="1" ht="20.399999999999999" outlineLevel="1" x14ac:dyDescent="0.2">
      <c r="A173" s="40">
        <f t="shared" ref="A173:A180" si="52">ROW(A173)-ROW(A$172)</f>
        <v>1</v>
      </c>
      <c r="B173" s="58" t="s">
        <v>191</v>
      </c>
      <c r="C173" s="59">
        <v>45</v>
      </c>
      <c r="D173" s="41" t="s">
        <v>23</v>
      </c>
      <c r="E173" s="42"/>
      <c r="F173" s="42">
        <f t="shared" si="15"/>
        <v>0</v>
      </c>
    </row>
    <row r="174" spans="1:6" s="20" customFormat="1" ht="20.399999999999999" outlineLevel="1" x14ac:dyDescent="0.2">
      <c r="A174" s="40">
        <f t="shared" si="52"/>
        <v>2</v>
      </c>
      <c r="B174" s="58" t="s">
        <v>147</v>
      </c>
      <c r="C174" s="59">
        <v>8</v>
      </c>
      <c r="D174" s="41" t="s">
        <v>23</v>
      </c>
      <c r="E174" s="42"/>
      <c r="F174" s="42">
        <f t="shared" ref="F174" si="53">C174*E174</f>
        <v>0</v>
      </c>
    </row>
    <row r="175" spans="1:6" s="20" customFormat="1" ht="20.399999999999999" outlineLevel="1" x14ac:dyDescent="0.2">
      <c r="A175" s="40">
        <f t="shared" si="52"/>
        <v>3</v>
      </c>
      <c r="B175" s="58" t="s">
        <v>145</v>
      </c>
      <c r="C175" s="59">
        <v>14.5</v>
      </c>
      <c r="D175" s="41" t="s">
        <v>23</v>
      </c>
      <c r="E175" s="42"/>
      <c r="F175" s="42">
        <f t="shared" ref="F175" si="54">C175*E175</f>
        <v>0</v>
      </c>
    </row>
    <row r="176" spans="1:6" s="20" customFormat="1" ht="20.399999999999999" outlineLevel="1" x14ac:dyDescent="0.2">
      <c r="A176" s="40">
        <f t="shared" si="52"/>
        <v>4</v>
      </c>
      <c r="B176" s="58" t="s">
        <v>146</v>
      </c>
      <c r="C176" s="59">
        <v>22.5</v>
      </c>
      <c r="D176" s="41" t="s">
        <v>23</v>
      </c>
      <c r="E176" s="42"/>
      <c r="F176" s="42">
        <f t="shared" ref="F176" si="55">C176*E176</f>
        <v>0</v>
      </c>
    </row>
    <row r="177" spans="1:6" s="20" customFormat="1" ht="20.399999999999999" outlineLevel="1" x14ac:dyDescent="0.2">
      <c r="A177" s="40">
        <f t="shared" si="52"/>
        <v>5</v>
      </c>
      <c r="B177" s="58" t="s">
        <v>148</v>
      </c>
      <c r="C177" s="59">
        <v>8</v>
      </c>
      <c r="D177" s="41" t="s">
        <v>23</v>
      </c>
      <c r="E177" s="42"/>
      <c r="F177" s="42">
        <f t="shared" si="15"/>
        <v>0</v>
      </c>
    </row>
    <row r="178" spans="1:6" s="20" customFormat="1" ht="10.199999999999999" outlineLevel="1" x14ac:dyDescent="0.2">
      <c r="A178" s="40">
        <f t="shared" si="52"/>
        <v>6</v>
      </c>
      <c r="B178" s="58" t="s">
        <v>149</v>
      </c>
      <c r="C178" s="59">
        <v>8</v>
      </c>
      <c r="D178" s="41" t="s">
        <v>23</v>
      </c>
      <c r="E178" s="42"/>
      <c r="F178" s="42">
        <f t="shared" ref="F178:F179" si="56">C178*E178</f>
        <v>0</v>
      </c>
    </row>
    <row r="179" spans="1:6" s="20" customFormat="1" ht="10.199999999999999" outlineLevel="1" x14ac:dyDescent="0.2">
      <c r="A179" s="40">
        <f t="shared" si="52"/>
        <v>7</v>
      </c>
      <c r="B179" s="58" t="s">
        <v>150</v>
      </c>
      <c r="C179" s="59">
        <v>3</v>
      </c>
      <c r="D179" s="41" t="s">
        <v>23</v>
      </c>
      <c r="E179" s="42"/>
      <c r="F179" s="42">
        <f t="shared" si="56"/>
        <v>0</v>
      </c>
    </row>
    <row r="180" spans="1:6" s="20" customFormat="1" ht="10.199999999999999" outlineLevel="1" x14ac:dyDescent="0.2">
      <c r="A180" s="40">
        <f t="shared" si="52"/>
        <v>8</v>
      </c>
      <c r="B180" s="58" t="s">
        <v>176</v>
      </c>
      <c r="C180" s="59">
        <v>4</v>
      </c>
      <c r="D180" s="41" t="s">
        <v>23</v>
      </c>
      <c r="E180" s="42"/>
      <c r="F180" s="42">
        <f t="shared" ref="F180" si="57">C180*E180</f>
        <v>0</v>
      </c>
    </row>
    <row r="181" spans="1:6" s="20" customFormat="1" ht="10.199999999999999" outlineLevel="1" x14ac:dyDescent="0.2">
      <c r="A181" s="37" t="s">
        <v>142</v>
      </c>
      <c r="B181" s="56"/>
      <c r="C181" s="57"/>
      <c r="D181" s="38"/>
      <c r="E181" s="39"/>
      <c r="F181" s="39"/>
    </row>
    <row r="182" spans="1:6" s="20" customFormat="1" ht="30.6" outlineLevel="1" x14ac:dyDescent="0.2">
      <c r="A182" s="40">
        <f>ROW(A182)-1-ROW(A$172)</f>
        <v>9</v>
      </c>
      <c r="B182" s="58" t="s">
        <v>151</v>
      </c>
      <c r="C182" s="59">
        <v>7.5</v>
      </c>
      <c r="D182" s="41" t="s">
        <v>23</v>
      </c>
      <c r="E182" s="42"/>
      <c r="F182" s="42">
        <f t="shared" si="15"/>
        <v>0</v>
      </c>
    </row>
    <row r="183" spans="1:6" s="20" customFormat="1" ht="30.6" outlineLevel="1" x14ac:dyDescent="0.2">
      <c r="A183" s="40">
        <f>ROW(A183)-1-ROW(A$172)</f>
        <v>10</v>
      </c>
      <c r="B183" s="58" t="s">
        <v>152</v>
      </c>
      <c r="C183" s="59">
        <v>9</v>
      </c>
      <c r="D183" s="41" t="s">
        <v>23</v>
      </c>
      <c r="E183" s="42"/>
      <c r="F183" s="42">
        <f t="shared" ref="F183" si="58">C183*E183</f>
        <v>0</v>
      </c>
    </row>
    <row r="184" spans="1:6" s="20" customFormat="1" ht="30.6" outlineLevel="1" x14ac:dyDescent="0.2">
      <c r="A184" s="40">
        <f>ROW(A184)-1-ROW(A$172)</f>
        <v>11</v>
      </c>
      <c r="B184" s="58" t="s">
        <v>153</v>
      </c>
      <c r="C184" s="59">
        <v>18</v>
      </c>
      <c r="D184" s="41" t="s">
        <v>23</v>
      </c>
      <c r="E184" s="42"/>
      <c r="F184" s="42">
        <f t="shared" ref="F184" si="59">C184*E184</f>
        <v>0</v>
      </c>
    </row>
    <row r="185" spans="1:6" s="20" customFormat="1" ht="20.399999999999999" outlineLevel="1" x14ac:dyDescent="0.2">
      <c r="A185" s="40">
        <f t="shared" ref="A185:A194" si="60">ROW(A185)-1-ROW(A$172)</f>
        <v>12</v>
      </c>
      <c r="B185" s="58" t="s">
        <v>154</v>
      </c>
      <c r="C185" s="59">
        <v>54</v>
      </c>
      <c r="D185" s="41" t="s">
        <v>23</v>
      </c>
      <c r="E185" s="42"/>
      <c r="F185" s="42">
        <f t="shared" si="15"/>
        <v>0</v>
      </c>
    </row>
    <row r="186" spans="1:6" s="20" customFormat="1" ht="20.399999999999999" outlineLevel="1" x14ac:dyDescent="0.2">
      <c r="A186" s="40">
        <f t="shared" si="60"/>
        <v>13</v>
      </c>
      <c r="B186" s="58" t="s">
        <v>174</v>
      </c>
      <c r="C186" s="59">
        <v>3</v>
      </c>
      <c r="D186" s="41" t="s">
        <v>23</v>
      </c>
      <c r="E186" s="42"/>
      <c r="F186" s="42">
        <f t="shared" ref="F186" si="61">C186*E186</f>
        <v>0</v>
      </c>
    </row>
    <row r="187" spans="1:6" s="20" customFormat="1" ht="30.6" outlineLevel="1" x14ac:dyDescent="0.2">
      <c r="A187" s="40">
        <f t="shared" si="60"/>
        <v>14</v>
      </c>
      <c r="B187" s="58" t="s">
        <v>163</v>
      </c>
      <c r="C187" s="59">
        <v>5</v>
      </c>
      <c r="D187" s="41" t="s">
        <v>23</v>
      </c>
      <c r="E187" s="42"/>
      <c r="F187" s="42">
        <f t="shared" si="15"/>
        <v>0</v>
      </c>
    </row>
    <row r="188" spans="1:6" s="20" customFormat="1" ht="30.6" outlineLevel="1" x14ac:dyDescent="0.2">
      <c r="A188" s="40">
        <f>ROW(A188)-1-ROW(A$172)</f>
        <v>15</v>
      </c>
      <c r="B188" s="58" t="s">
        <v>155</v>
      </c>
      <c r="C188" s="59">
        <v>4.5</v>
      </c>
      <c r="D188" s="41" t="s">
        <v>23</v>
      </c>
      <c r="E188" s="42"/>
      <c r="F188" s="42">
        <f t="shared" ref="F188:F193" si="62">C188*E188</f>
        <v>0</v>
      </c>
    </row>
    <row r="189" spans="1:6" s="20" customFormat="1" ht="30.6" outlineLevel="1" x14ac:dyDescent="0.2">
      <c r="A189" s="40">
        <f>ROW(A189)-1-ROW(A$172)</f>
        <v>16</v>
      </c>
      <c r="B189" s="58" t="s">
        <v>158</v>
      </c>
      <c r="C189" s="59">
        <v>13</v>
      </c>
      <c r="D189" s="41" t="s">
        <v>23</v>
      </c>
      <c r="E189" s="42"/>
      <c r="F189" s="42">
        <f t="shared" si="62"/>
        <v>0</v>
      </c>
    </row>
    <row r="190" spans="1:6" s="20" customFormat="1" ht="30.6" outlineLevel="1" x14ac:dyDescent="0.2">
      <c r="A190" s="40">
        <f>ROW(A190)-1-ROW(A$172)</f>
        <v>17</v>
      </c>
      <c r="B190" s="58" t="s">
        <v>156</v>
      </c>
      <c r="C190" s="59">
        <v>51</v>
      </c>
      <c r="D190" s="41" t="s">
        <v>23</v>
      </c>
      <c r="E190" s="42"/>
      <c r="F190" s="42">
        <f t="shared" si="62"/>
        <v>0</v>
      </c>
    </row>
    <row r="191" spans="1:6" s="20" customFormat="1" ht="20.399999999999999" outlineLevel="1" x14ac:dyDescent="0.2">
      <c r="A191" s="40">
        <f>ROW(A191)-1-ROW(A$172)</f>
        <v>18</v>
      </c>
      <c r="B191" s="58" t="s">
        <v>157</v>
      </c>
      <c r="C191" s="59">
        <v>65</v>
      </c>
      <c r="D191" s="41" t="s">
        <v>23</v>
      </c>
      <c r="E191" s="42"/>
      <c r="F191" s="42">
        <f t="shared" ref="F191" si="63">C191*E191</f>
        <v>0</v>
      </c>
    </row>
    <row r="192" spans="1:6" s="20" customFormat="1" ht="20.399999999999999" outlineLevel="1" x14ac:dyDescent="0.2">
      <c r="A192" s="40">
        <f t="shared" si="60"/>
        <v>19</v>
      </c>
      <c r="B192" s="58" t="s">
        <v>192</v>
      </c>
      <c r="C192" s="59">
        <v>1.5</v>
      </c>
      <c r="D192" s="41" t="s">
        <v>23</v>
      </c>
      <c r="E192" s="42"/>
      <c r="F192" s="42">
        <f t="shared" si="62"/>
        <v>0</v>
      </c>
    </row>
    <row r="193" spans="1:6" s="20" customFormat="1" ht="10.199999999999999" outlineLevel="1" x14ac:dyDescent="0.2">
      <c r="A193" s="40">
        <f t="shared" si="60"/>
        <v>20</v>
      </c>
      <c r="B193" s="58" t="s">
        <v>193</v>
      </c>
      <c r="C193" s="59">
        <v>12</v>
      </c>
      <c r="D193" s="41" t="s">
        <v>10</v>
      </c>
      <c r="E193" s="42"/>
      <c r="F193" s="42">
        <f t="shared" si="62"/>
        <v>0</v>
      </c>
    </row>
    <row r="194" spans="1:6" s="20" customFormat="1" ht="10.199999999999999" outlineLevel="1" x14ac:dyDescent="0.2">
      <c r="A194" s="40">
        <f t="shared" si="60"/>
        <v>21</v>
      </c>
      <c r="B194" s="58" t="s">
        <v>24</v>
      </c>
      <c r="C194" s="59">
        <v>32</v>
      </c>
      <c r="D194" s="41" t="s">
        <v>10</v>
      </c>
      <c r="E194" s="42"/>
      <c r="F194" s="42">
        <f t="shared" si="15"/>
        <v>0</v>
      </c>
    </row>
    <row r="195" spans="1:6" s="20" customFormat="1" ht="10.199999999999999" outlineLevel="1" x14ac:dyDescent="0.2">
      <c r="A195" s="37" t="s">
        <v>143</v>
      </c>
      <c r="B195" s="56"/>
      <c r="C195" s="57"/>
      <c r="D195" s="38"/>
      <c r="E195" s="39"/>
      <c r="F195" s="39"/>
    </row>
    <row r="196" spans="1:6" s="20" customFormat="1" ht="20.399999999999999" outlineLevel="1" x14ac:dyDescent="0.2">
      <c r="A196" s="40">
        <f t="shared" ref="A196:A201" si="64">ROW(A196)-2-ROW(A$172)</f>
        <v>22</v>
      </c>
      <c r="B196" s="58" t="s">
        <v>175</v>
      </c>
      <c r="C196" s="59">
        <v>1</v>
      </c>
      <c r="D196" s="41" t="s">
        <v>10</v>
      </c>
      <c r="E196" s="42"/>
      <c r="F196" s="42">
        <f t="shared" si="15"/>
        <v>0</v>
      </c>
    </row>
    <row r="197" spans="1:6" s="20" customFormat="1" ht="30.6" outlineLevel="1" x14ac:dyDescent="0.2">
      <c r="A197" s="40">
        <f t="shared" si="64"/>
        <v>23</v>
      </c>
      <c r="B197" s="58" t="s">
        <v>160</v>
      </c>
      <c r="C197" s="59">
        <v>2</v>
      </c>
      <c r="D197" s="41" t="s">
        <v>10</v>
      </c>
      <c r="E197" s="42"/>
      <c r="F197" s="42">
        <f t="shared" si="15"/>
        <v>0</v>
      </c>
    </row>
    <row r="198" spans="1:6" s="20" customFormat="1" ht="30.6" outlineLevel="1" x14ac:dyDescent="0.2">
      <c r="A198" s="40">
        <f t="shared" si="64"/>
        <v>24</v>
      </c>
      <c r="B198" s="58" t="s">
        <v>161</v>
      </c>
      <c r="C198" s="59">
        <v>2</v>
      </c>
      <c r="D198" s="41" t="s">
        <v>10</v>
      </c>
      <c r="E198" s="42"/>
      <c r="F198" s="42">
        <f t="shared" ref="F198" si="65">C198*E198</f>
        <v>0</v>
      </c>
    </row>
    <row r="199" spans="1:6" s="20" customFormat="1" ht="40.799999999999997" outlineLevel="1" x14ac:dyDescent="0.2">
      <c r="A199" s="40">
        <f t="shared" si="64"/>
        <v>25</v>
      </c>
      <c r="B199" s="58" t="s">
        <v>162</v>
      </c>
      <c r="C199" s="59">
        <v>2</v>
      </c>
      <c r="D199" s="41" t="s">
        <v>10</v>
      </c>
      <c r="E199" s="42"/>
      <c r="F199" s="42">
        <f t="shared" ref="F199:F200" si="66">C199*E199</f>
        <v>0</v>
      </c>
    </row>
    <row r="200" spans="1:6" s="20" customFormat="1" ht="20.399999999999999" outlineLevel="1" x14ac:dyDescent="0.2">
      <c r="A200" s="40">
        <f t="shared" si="64"/>
        <v>26</v>
      </c>
      <c r="B200" s="58" t="s">
        <v>194</v>
      </c>
      <c r="C200" s="59">
        <v>35</v>
      </c>
      <c r="D200" s="41" t="s">
        <v>23</v>
      </c>
      <c r="E200" s="42"/>
      <c r="F200" s="42">
        <f t="shared" si="66"/>
        <v>0</v>
      </c>
    </row>
    <row r="201" spans="1:6" s="20" customFormat="1" ht="10.199999999999999" outlineLevel="1" x14ac:dyDescent="0.2">
      <c r="A201" s="40">
        <f t="shared" si="64"/>
        <v>27</v>
      </c>
      <c r="B201" s="58" t="s">
        <v>159</v>
      </c>
      <c r="C201" s="59">
        <v>6</v>
      </c>
      <c r="D201" s="41" t="s">
        <v>10</v>
      </c>
      <c r="E201" s="42"/>
      <c r="F201" s="42">
        <f t="shared" ref="F201:F209" si="67">C201*E201</f>
        <v>0</v>
      </c>
    </row>
    <row r="202" spans="1:6" s="20" customFormat="1" ht="10.199999999999999" outlineLevel="1" x14ac:dyDescent="0.2">
      <c r="A202" s="37" t="s">
        <v>144</v>
      </c>
      <c r="B202" s="56"/>
      <c r="C202" s="57"/>
      <c r="D202" s="38"/>
      <c r="E202" s="39"/>
      <c r="F202" s="39"/>
    </row>
    <row r="203" spans="1:6" s="20" customFormat="1" ht="20.399999999999999" outlineLevel="1" x14ac:dyDescent="0.2">
      <c r="A203" s="40">
        <f>ROW(A203)-3-ROW(A$172)</f>
        <v>28</v>
      </c>
      <c r="B203" s="58" t="s">
        <v>164</v>
      </c>
      <c r="C203" s="59">
        <v>1</v>
      </c>
      <c r="D203" s="41" t="s">
        <v>10</v>
      </c>
      <c r="E203" s="42"/>
      <c r="F203" s="42">
        <f t="shared" si="67"/>
        <v>0</v>
      </c>
    </row>
    <row r="204" spans="1:6" s="20" customFormat="1" ht="10.199999999999999" outlineLevel="1" x14ac:dyDescent="0.2">
      <c r="A204" s="40">
        <f t="shared" ref="A204:A212" si="68">ROW(A204)-3-ROW(A$172)</f>
        <v>29</v>
      </c>
      <c r="B204" s="58" t="s">
        <v>204</v>
      </c>
      <c r="C204" s="59">
        <v>1</v>
      </c>
      <c r="D204" s="41" t="s">
        <v>10</v>
      </c>
      <c r="E204" s="42"/>
      <c r="F204" s="42">
        <f t="shared" ref="F204" si="69">C204*E204</f>
        <v>0</v>
      </c>
    </row>
    <row r="205" spans="1:6" s="20" customFormat="1" ht="10.199999999999999" outlineLevel="1" x14ac:dyDescent="0.2">
      <c r="A205" s="40">
        <f t="shared" si="68"/>
        <v>30</v>
      </c>
      <c r="B205" s="58" t="s">
        <v>205</v>
      </c>
      <c r="C205" s="59">
        <v>1</v>
      </c>
      <c r="D205" s="41" t="s">
        <v>10</v>
      </c>
      <c r="E205" s="42"/>
      <c r="F205" s="42">
        <f t="shared" si="67"/>
        <v>0</v>
      </c>
    </row>
    <row r="206" spans="1:6" s="20" customFormat="1" ht="10.199999999999999" outlineLevel="1" x14ac:dyDescent="0.2">
      <c r="A206" s="40">
        <f t="shared" si="68"/>
        <v>31</v>
      </c>
      <c r="B206" s="58" t="s">
        <v>165</v>
      </c>
      <c r="C206" s="59">
        <v>1</v>
      </c>
      <c r="D206" s="41" t="s">
        <v>10</v>
      </c>
      <c r="E206" s="42"/>
      <c r="F206" s="42">
        <f t="shared" ref="F206" si="70">C206*E206</f>
        <v>0</v>
      </c>
    </row>
    <row r="207" spans="1:6" s="20" customFormat="1" ht="10.199999999999999" outlineLevel="1" x14ac:dyDescent="0.2">
      <c r="A207" s="40">
        <f t="shared" si="68"/>
        <v>32</v>
      </c>
      <c r="B207" s="58" t="s">
        <v>166</v>
      </c>
      <c r="C207" s="59">
        <v>1</v>
      </c>
      <c r="D207" s="41" t="s">
        <v>10</v>
      </c>
      <c r="E207" s="42"/>
      <c r="F207" s="42">
        <f t="shared" si="67"/>
        <v>0</v>
      </c>
    </row>
    <row r="208" spans="1:6" s="20" customFormat="1" ht="10.199999999999999" outlineLevel="1" x14ac:dyDescent="0.2">
      <c r="A208" s="40">
        <f>ROW(A208)-3-ROW(A$172)</f>
        <v>33</v>
      </c>
      <c r="B208" s="58" t="s">
        <v>30</v>
      </c>
      <c r="C208" s="59">
        <v>1</v>
      </c>
      <c r="D208" s="41" t="s">
        <v>10</v>
      </c>
      <c r="E208" s="42"/>
      <c r="F208" s="42">
        <f>C208*E208</f>
        <v>0</v>
      </c>
    </row>
    <row r="209" spans="1:6" s="20" customFormat="1" ht="10.199999999999999" outlineLevel="1" x14ac:dyDescent="0.2">
      <c r="A209" s="40">
        <f t="shared" si="68"/>
        <v>34</v>
      </c>
      <c r="B209" s="58" t="s">
        <v>167</v>
      </c>
      <c r="C209" s="59">
        <v>1</v>
      </c>
      <c r="D209" s="41" t="s">
        <v>10</v>
      </c>
      <c r="E209" s="42"/>
      <c r="F209" s="42">
        <f t="shared" si="67"/>
        <v>0</v>
      </c>
    </row>
    <row r="210" spans="1:6" s="20" customFormat="1" ht="10.199999999999999" outlineLevel="1" x14ac:dyDescent="0.2">
      <c r="A210" s="40">
        <f t="shared" si="68"/>
        <v>35</v>
      </c>
      <c r="B210" s="58" t="s">
        <v>168</v>
      </c>
      <c r="C210" s="59">
        <v>1</v>
      </c>
      <c r="D210" s="41" t="s">
        <v>10</v>
      </c>
      <c r="E210" s="42"/>
      <c r="F210" s="42">
        <f t="shared" ref="F210:F211" si="71">C210*E210</f>
        <v>0</v>
      </c>
    </row>
    <row r="211" spans="1:6" s="20" customFormat="1" ht="10.199999999999999" outlineLevel="1" x14ac:dyDescent="0.2">
      <c r="A211" s="40">
        <f t="shared" si="68"/>
        <v>36</v>
      </c>
      <c r="B211" s="58" t="s">
        <v>169</v>
      </c>
      <c r="C211" s="59">
        <v>1</v>
      </c>
      <c r="D211" s="41" t="s">
        <v>10</v>
      </c>
      <c r="E211" s="42"/>
      <c r="F211" s="42">
        <f t="shared" si="71"/>
        <v>0</v>
      </c>
    </row>
    <row r="212" spans="1:6" s="20" customFormat="1" ht="10.199999999999999" outlineLevel="1" x14ac:dyDescent="0.2">
      <c r="A212" s="40">
        <f t="shared" si="68"/>
        <v>37</v>
      </c>
      <c r="B212" s="58" t="s">
        <v>195</v>
      </c>
      <c r="C212" s="59">
        <v>1</v>
      </c>
      <c r="D212" s="41" t="s">
        <v>10</v>
      </c>
      <c r="E212" s="42"/>
      <c r="F212" s="42">
        <f t="shared" ref="F212" si="72">C212*E212</f>
        <v>0</v>
      </c>
    </row>
    <row r="213" spans="1:6" s="20" customFormat="1" ht="6" customHeight="1" outlineLevel="1" x14ac:dyDescent="0.2">
      <c r="A213" s="40"/>
      <c r="B213" s="58"/>
      <c r="C213" s="59"/>
      <c r="D213" s="41"/>
      <c r="E213" s="42"/>
      <c r="F213" s="42"/>
    </row>
    <row r="214" spans="1:6" s="36" customFormat="1" ht="17.399999999999999" x14ac:dyDescent="0.3">
      <c r="A214" s="43" t="s">
        <v>123</v>
      </c>
      <c r="B214" s="60" t="s">
        <v>19</v>
      </c>
      <c r="C214" s="61"/>
      <c r="D214" s="44"/>
      <c r="E214" s="45">
        <f>SUBTOTAL(9,F215:F217)</f>
        <v>0</v>
      </c>
      <c r="F214" s="45"/>
    </row>
    <row r="215" spans="1:6" s="20" customFormat="1" ht="10.199999999999999" outlineLevel="1" x14ac:dyDescent="0.2">
      <c r="A215" s="40">
        <f>ROW(A215)-ROW(A$214)</f>
        <v>1</v>
      </c>
      <c r="B215" s="58" t="s">
        <v>20</v>
      </c>
      <c r="C215" s="59">
        <v>1</v>
      </c>
      <c r="D215" s="41" t="s">
        <v>10</v>
      </c>
      <c r="E215" s="42"/>
      <c r="F215" s="42">
        <f t="shared" si="15"/>
        <v>0</v>
      </c>
    </row>
    <row r="216" spans="1:6" s="20" customFormat="1" ht="10.199999999999999" outlineLevel="1" x14ac:dyDescent="0.2">
      <c r="A216" s="40">
        <f t="shared" ref="A216:A217" si="73">ROW(A216)-ROW(A$214)</f>
        <v>2</v>
      </c>
      <c r="B216" s="58" t="s">
        <v>21</v>
      </c>
      <c r="C216" s="59">
        <v>1</v>
      </c>
      <c r="D216" s="41" t="s">
        <v>10</v>
      </c>
      <c r="E216" s="42"/>
      <c r="F216" s="42">
        <f t="shared" si="15"/>
        <v>0</v>
      </c>
    </row>
    <row r="217" spans="1:6" s="20" customFormat="1" ht="10.199999999999999" outlineLevel="1" x14ac:dyDescent="0.2">
      <c r="A217" s="40">
        <f t="shared" si="73"/>
        <v>3</v>
      </c>
      <c r="B217" s="62" t="s">
        <v>22</v>
      </c>
      <c r="C217" s="63">
        <v>1</v>
      </c>
      <c r="D217" s="46" t="s">
        <v>10</v>
      </c>
      <c r="E217" s="47"/>
      <c r="F217" s="47">
        <f t="shared" si="15"/>
        <v>0</v>
      </c>
    </row>
    <row r="218" spans="1:6" s="20" customFormat="1" ht="10.199999999999999" x14ac:dyDescent="0.2">
      <c r="B218" s="64"/>
      <c r="C218" s="65"/>
      <c r="D218" s="22"/>
      <c r="E218" s="19"/>
      <c r="F218" s="19"/>
    </row>
    <row r="219" spans="1:6" s="20" customFormat="1" ht="10.199999999999999" x14ac:dyDescent="0.2">
      <c r="B219" s="23"/>
      <c r="C219" s="21"/>
      <c r="D219" s="22"/>
      <c r="E219" s="19"/>
      <c r="F219" s="19"/>
    </row>
    <row r="220" spans="1:6" x14ac:dyDescent="0.25">
      <c r="E220" s="52"/>
      <c r="F220" s="52"/>
    </row>
    <row r="221" spans="1:6" x14ac:dyDescent="0.25">
      <c r="E221" s="52"/>
      <c r="F221" s="52"/>
    </row>
    <row r="222" spans="1:6" x14ac:dyDescent="0.25">
      <c r="E222" s="52"/>
      <c r="F222" s="52"/>
    </row>
    <row r="223" spans="1:6" x14ac:dyDescent="0.25">
      <c r="E223" s="52"/>
      <c r="F223" s="52"/>
    </row>
    <row r="224" spans="1:6" x14ac:dyDescent="0.25">
      <c r="E224" s="52"/>
      <c r="F224" s="52"/>
    </row>
    <row r="225" spans="5:6" x14ac:dyDescent="0.25">
      <c r="E225" s="52"/>
      <c r="F225" s="52"/>
    </row>
    <row r="226" spans="5:6" x14ac:dyDescent="0.25">
      <c r="E226" s="52"/>
      <c r="F226" s="52"/>
    </row>
    <row r="227" spans="5:6" x14ac:dyDescent="0.25">
      <c r="E227" s="52"/>
      <c r="F227" s="52"/>
    </row>
    <row r="228" spans="5:6" x14ac:dyDescent="0.25">
      <c r="E228" s="52"/>
      <c r="F228" s="52"/>
    </row>
    <row r="229" spans="5:6" x14ac:dyDescent="0.25">
      <c r="E229" s="52"/>
      <c r="F229" s="52"/>
    </row>
    <row r="230" spans="5:6" x14ac:dyDescent="0.25">
      <c r="E230" s="52"/>
      <c r="F230" s="52"/>
    </row>
    <row r="231" spans="5:6" x14ac:dyDescent="0.25">
      <c r="E231" s="52"/>
      <c r="F231" s="52"/>
    </row>
    <row r="232" spans="5:6" x14ac:dyDescent="0.25">
      <c r="E232" s="52"/>
      <c r="F232" s="52"/>
    </row>
    <row r="233" spans="5:6" x14ac:dyDescent="0.25">
      <c r="E233" s="52"/>
      <c r="F233" s="52"/>
    </row>
    <row r="234" spans="5:6" x14ac:dyDescent="0.25">
      <c r="E234" s="52"/>
      <c r="F234" s="52"/>
    </row>
    <row r="235" spans="5:6" x14ac:dyDescent="0.25">
      <c r="E235" s="52"/>
      <c r="F235" s="52"/>
    </row>
    <row r="236" spans="5:6" x14ac:dyDescent="0.25">
      <c r="E236" s="52"/>
      <c r="F236" s="52"/>
    </row>
    <row r="237" spans="5:6" x14ac:dyDescent="0.25">
      <c r="E237" s="52"/>
      <c r="F237" s="52"/>
    </row>
    <row r="238" spans="5:6" x14ac:dyDescent="0.25">
      <c r="E238" s="52"/>
      <c r="F238" s="52"/>
    </row>
    <row r="239" spans="5:6" x14ac:dyDescent="0.25">
      <c r="E239" s="52"/>
      <c r="F239" s="52"/>
    </row>
    <row r="240" spans="5:6" x14ac:dyDescent="0.25">
      <c r="E240" s="52"/>
      <c r="F240" s="52"/>
    </row>
    <row r="241" spans="5:6" x14ac:dyDescent="0.25">
      <c r="E241" s="52"/>
      <c r="F241" s="52"/>
    </row>
    <row r="242" spans="5:6" x14ac:dyDescent="0.25">
      <c r="E242" s="52"/>
      <c r="F242" s="52"/>
    </row>
    <row r="243" spans="5:6" x14ac:dyDescent="0.25">
      <c r="E243" s="52"/>
      <c r="F243" s="52"/>
    </row>
    <row r="244" spans="5:6" x14ac:dyDescent="0.25">
      <c r="E244" s="52"/>
      <c r="F244" s="52"/>
    </row>
    <row r="245" spans="5:6" x14ac:dyDescent="0.25">
      <c r="E245" s="52"/>
      <c r="F245" s="52"/>
    </row>
    <row r="246" spans="5:6" x14ac:dyDescent="0.25">
      <c r="E246" s="52"/>
      <c r="F246" s="52"/>
    </row>
    <row r="247" spans="5:6" x14ac:dyDescent="0.25">
      <c r="E247" s="52"/>
      <c r="F247" s="52"/>
    </row>
    <row r="248" spans="5:6" x14ac:dyDescent="0.25">
      <c r="E248" s="52"/>
      <c r="F248" s="52"/>
    </row>
    <row r="249" spans="5:6" x14ac:dyDescent="0.25">
      <c r="E249" s="52"/>
      <c r="F249" s="52"/>
    </row>
    <row r="250" spans="5:6" x14ac:dyDescent="0.25">
      <c r="E250" s="52"/>
      <c r="F250" s="52"/>
    </row>
    <row r="251" spans="5:6" x14ac:dyDescent="0.25">
      <c r="E251" s="52"/>
      <c r="F251" s="52"/>
    </row>
    <row r="252" spans="5:6" x14ac:dyDescent="0.25">
      <c r="E252" s="52"/>
      <c r="F252" s="52"/>
    </row>
    <row r="253" spans="5:6" x14ac:dyDescent="0.25">
      <c r="E253" s="52"/>
      <c r="F253" s="52"/>
    </row>
    <row r="254" spans="5:6" x14ac:dyDescent="0.25">
      <c r="E254" s="52"/>
      <c r="F254" s="52"/>
    </row>
    <row r="255" spans="5:6" x14ac:dyDescent="0.25">
      <c r="E255" s="52"/>
      <c r="F255" s="52"/>
    </row>
    <row r="256" spans="5:6" x14ac:dyDescent="0.25">
      <c r="E256" s="52"/>
      <c r="F256" s="52"/>
    </row>
    <row r="257" spans="5:6" x14ac:dyDescent="0.25">
      <c r="E257" s="52"/>
      <c r="F257" s="52"/>
    </row>
    <row r="258" spans="5:6" x14ac:dyDescent="0.25">
      <c r="E258" s="52"/>
      <c r="F258" s="52"/>
    </row>
    <row r="259" spans="5:6" x14ac:dyDescent="0.25">
      <c r="E259" s="52"/>
      <c r="F259" s="52"/>
    </row>
    <row r="260" spans="5:6" x14ac:dyDescent="0.25">
      <c r="E260" s="52"/>
      <c r="F260" s="52"/>
    </row>
    <row r="261" spans="5:6" x14ac:dyDescent="0.25">
      <c r="E261" s="52"/>
      <c r="F261" s="52"/>
    </row>
    <row r="262" spans="5:6" x14ac:dyDescent="0.25">
      <c r="E262" s="52"/>
      <c r="F262" s="52"/>
    </row>
    <row r="263" spans="5:6" x14ac:dyDescent="0.25">
      <c r="E263" s="52"/>
      <c r="F263" s="52"/>
    </row>
    <row r="264" spans="5:6" x14ac:dyDescent="0.25">
      <c r="E264" s="52"/>
      <c r="F264" s="52"/>
    </row>
    <row r="265" spans="5:6" x14ac:dyDescent="0.25">
      <c r="E265" s="52"/>
      <c r="F265" s="52"/>
    </row>
    <row r="266" spans="5:6" x14ac:dyDescent="0.25">
      <c r="E266" s="52"/>
      <c r="F266" s="52"/>
    </row>
    <row r="267" spans="5:6" x14ac:dyDescent="0.25">
      <c r="E267" s="52"/>
      <c r="F267" s="52"/>
    </row>
    <row r="268" spans="5:6" x14ac:dyDescent="0.25">
      <c r="E268" s="52"/>
      <c r="F268" s="52"/>
    </row>
    <row r="269" spans="5:6" x14ac:dyDescent="0.25">
      <c r="E269" s="52"/>
      <c r="F269" s="52"/>
    </row>
    <row r="270" spans="5:6" x14ac:dyDescent="0.25">
      <c r="E270" s="52"/>
      <c r="F270" s="52"/>
    </row>
    <row r="271" spans="5:6" x14ac:dyDescent="0.25">
      <c r="E271" s="52"/>
      <c r="F271" s="52"/>
    </row>
    <row r="272" spans="5:6" x14ac:dyDescent="0.25">
      <c r="E272" s="52"/>
      <c r="F272" s="52"/>
    </row>
    <row r="273" spans="5:6" x14ac:dyDescent="0.25">
      <c r="E273" s="52"/>
      <c r="F273" s="52"/>
    </row>
    <row r="274" spans="5:6" x14ac:dyDescent="0.25">
      <c r="E274" s="52"/>
      <c r="F274" s="52"/>
    </row>
    <row r="275" spans="5:6" x14ac:dyDescent="0.25">
      <c r="E275" s="52"/>
      <c r="F275" s="52"/>
    </row>
    <row r="276" spans="5:6" x14ac:dyDescent="0.25">
      <c r="E276" s="52"/>
      <c r="F276" s="52"/>
    </row>
    <row r="277" spans="5:6" x14ac:dyDescent="0.25">
      <c r="E277" s="52"/>
      <c r="F277" s="52"/>
    </row>
    <row r="278" spans="5:6" x14ac:dyDescent="0.25">
      <c r="E278" s="52"/>
      <c r="F278" s="52"/>
    </row>
    <row r="279" spans="5:6" x14ac:dyDescent="0.25">
      <c r="E279" s="52"/>
      <c r="F279" s="52"/>
    </row>
    <row r="280" spans="5:6" x14ac:dyDescent="0.25">
      <c r="E280" s="52"/>
      <c r="F280" s="52"/>
    </row>
    <row r="281" spans="5:6" x14ac:dyDescent="0.25">
      <c r="E281" s="52"/>
      <c r="F281" s="52"/>
    </row>
    <row r="282" spans="5:6" x14ac:dyDescent="0.25">
      <c r="E282" s="52"/>
      <c r="F282" s="52"/>
    </row>
    <row r="283" spans="5:6" x14ac:dyDescent="0.25">
      <c r="E283" s="52"/>
      <c r="F283" s="52"/>
    </row>
    <row r="284" spans="5:6" x14ac:dyDescent="0.25">
      <c r="E284" s="52"/>
      <c r="F284" s="52"/>
    </row>
    <row r="285" spans="5:6" x14ac:dyDescent="0.25">
      <c r="E285" s="52"/>
      <c r="F285" s="52"/>
    </row>
    <row r="286" spans="5:6" x14ac:dyDescent="0.25">
      <c r="E286" s="52"/>
      <c r="F286" s="52"/>
    </row>
    <row r="287" spans="5:6" x14ac:dyDescent="0.25">
      <c r="E287" s="52"/>
      <c r="F287" s="52"/>
    </row>
    <row r="288" spans="5:6" x14ac:dyDescent="0.25">
      <c r="E288" s="52"/>
      <c r="F288" s="52"/>
    </row>
    <row r="289" spans="5:6" x14ac:dyDescent="0.25">
      <c r="E289" s="52"/>
      <c r="F289" s="52"/>
    </row>
    <row r="290" spans="5:6" x14ac:dyDescent="0.25">
      <c r="E290" s="52"/>
      <c r="F290" s="52"/>
    </row>
    <row r="291" spans="5:6" x14ac:dyDescent="0.25">
      <c r="E291" s="52"/>
      <c r="F291" s="52"/>
    </row>
    <row r="292" spans="5:6" x14ac:dyDescent="0.25">
      <c r="E292" s="52"/>
      <c r="F292" s="52"/>
    </row>
    <row r="293" spans="5:6" x14ac:dyDescent="0.25">
      <c r="E293" s="52"/>
      <c r="F293" s="52"/>
    </row>
    <row r="294" spans="5:6" x14ac:dyDescent="0.25">
      <c r="E294" s="52"/>
      <c r="F294" s="52"/>
    </row>
    <row r="295" spans="5:6" x14ac:dyDescent="0.25">
      <c r="E295" s="52"/>
      <c r="F295" s="52"/>
    </row>
    <row r="296" spans="5:6" x14ac:dyDescent="0.25">
      <c r="E296" s="52"/>
      <c r="F296" s="52"/>
    </row>
    <row r="297" spans="5:6" x14ac:dyDescent="0.25">
      <c r="E297" s="52"/>
      <c r="F297" s="52"/>
    </row>
    <row r="298" spans="5:6" x14ac:dyDescent="0.25">
      <c r="E298" s="52"/>
      <c r="F298" s="52"/>
    </row>
    <row r="299" spans="5:6" x14ac:dyDescent="0.25">
      <c r="E299" s="52"/>
      <c r="F299" s="52"/>
    </row>
    <row r="300" spans="5:6" x14ac:dyDescent="0.25">
      <c r="E300" s="52"/>
      <c r="F300" s="52"/>
    </row>
    <row r="301" spans="5:6" x14ac:dyDescent="0.25">
      <c r="E301" s="52"/>
      <c r="F301" s="52"/>
    </row>
    <row r="302" spans="5:6" x14ac:dyDescent="0.25">
      <c r="E302" s="52"/>
      <c r="F302" s="52"/>
    </row>
    <row r="303" spans="5:6" x14ac:dyDescent="0.25">
      <c r="E303" s="52"/>
      <c r="F303" s="52"/>
    </row>
    <row r="304" spans="5:6" x14ac:dyDescent="0.25">
      <c r="E304" s="52"/>
      <c r="F304" s="52"/>
    </row>
    <row r="305" spans="5:6" x14ac:dyDescent="0.25">
      <c r="E305" s="52"/>
      <c r="F305" s="52"/>
    </row>
    <row r="306" spans="5:6" x14ac:dyDescent="0.25">
      <c r="E306" s="52"/>
      <c r="F306" s="52"/>
    </row>
    <row r="307" spans="5:6" x14ac:dyDescent="0.25">
      <c r="E307" s="52"/>
      <c r="F307" s="52"/>
    </row>
    <row r="308" spans="5:6" x14ac:dyDescent="0.25">
      <c r="E308" s="52"/>
      <c r="F308" s="52"/>
    </row>
    <row r="309" spans="5:6" x14ac:dyDescent="0.25">
      <c r="E309" s="52"/>
      <c r="F309" s="52"/>
    </row>
    <row r="310" spans="5:6" x14ac:dyDescent="0.25">
      <c r="E310" s="52"/>
      <c r="F310" s="52"/>
    </row>
    <row r="311" spans="5:6" x14ac:dyDescent="0.25">
      <c r="E311" s="52"/>
      <c r="F311" s="52"/>
    </row>
    <row r="312" spans="5:6" x14ac:dyDescent="0.25">
      <c r="E312" s="52"/>
      <c r="F312" s="52"/>
    </row>
    <row r="313" spans="5:6" x14ac:dyDescent="0.25">
      <c r="E313" s="52"/>
      <c r="F313" s="52"/>
    </row>
    <row r="314" spans="5:6" x14ac:dyDescent="0.25">
      <c r="E314" s="52"/>
      <c r="F314" s="52"/>
    </row>
    <row r="315" spans="5:6" x14ac:dyDescent="0.25">
      <c r="E315" s="52"/>
      <c r="F315" s="52"/>
    </row>
    <row r="316" spans="5:6" x14ac:dyDescent="0.25">
      <c r="E316" s="52"/>
      <c r="F316" s="52"/>
    </row>
    <row r="317" spans="5:6" x14ac:dyDescent="0.25">
      <c r="E317" s="52"/>
      <c r="F317" s="52"/>
    </row>
    <row r="318" spans="5:6" x14ac:dyDescent="0.25">
      <c r="E318" s="52"/>
      <c r="F318" s="52"/>
    </row>
    <row r="319" spans="5:6" x14ac:dyDescent="0.25">
      <c r="E319" s="52"/>
      <c r="F319" s="52"/>
    </row>
    <row r="320" spans="5:6" x14ac:dyDescent="0.25">
      <c r="E320" s="52"/>
      <c r="F320" s="52"/>
    </row>
    <row r="321" spans="5:6" x14ac:dyDescent="0.25">
      <c r="E321" s="52"/>
      <c r="F321" s="52"/>
    </row>
    <row r="322" spans="5:6" x14ac:dyDescent="0.25">
      <c r="E322" s="52"/>
      <c r="F322" s="52"/>
    </row>
    <row r="323" spans="5:6" x14ac:dyDescent="0.25">
      <c r="E323" s="52"/>
      <c r="F323" s="52"/>
    </row>
    <row r="324" spans="5:6" x14ac:dyDescent="0.25">
      <c r="E324" s="52"/>
      <c r="F324" s="52"/>
    </row>
    <row r="325" spans="5:6" x14ac:dyDescent="0.25">
      <c r="E325" s="52"/>
      <c r="F325" s="52"/>
    </row>
    <row r="326" spans="5:6" x14ac:dyDescent="0.25">
      <c r="E326" s="52"/>
      <c r="F326" s="52"/>
    </row>
    <row r="327" spans="5:6" x14ac:dyDescent="0.25">
      <c r="E327" s="52"/>
      <c r="F327" s="52"/>
    </row>
    <row r="328" spans="5:6" x14ac:dyDescent="0.25">
      <c r="E328" s="52"/>
      <c r="F328" s="52"/>
    </row>
    <row r="329" spans="5:6" x14ac:dyDescent="0.25">
      <c r="E329" s="52"/>
      <c r="F329" s="52"/>
    </row>
    <row r="330" spans="5:6" x14ac:dyDescent="0.25">
      <c r="E330" s="52"/>
      <c r="F330" s="52"/>
    </row>
    <row r="331" spans="5:6" x14ac:dyDescent="0.25">
      <c r="E331" s="52"/>
      <c r="F331" s="52"/>
    </row>
    <row r="332" spans="5:6" x14ac:dyDescent="0.25">
      <c r="E332" s="52"/>
      <c r="F332" s="52"/>
    </row>
    <row r="333" spans="5:6" x14ac:dyDescent="0.25">
      <c r="E333" s="52"/>
      <c r="F333" s="52"/>
    </row>
    <row r="334" spans="5:6" x14ac:dyDescent="0.25">
      <c r="E334" s="52"/>
      <c r="F334" s="52"/>
    </row>
    <row r="335" spans="5:6" x14ac:dyDescent="0.25">
      <c r="E335" s="52"/>
      <c r="F335" s="52"/>
    </row>
    <row r="336" spans="5:6" x14ac:dyDescent="0.25">
      <c r="E336" s="52"/>
      <c r="F336" s="52"/>
    </row>
    <row r="337" spans="5:6" x14ac:dyDescent="0.25">
      <c r="E337" s="52"/>
      <c r="F337" s="52"/>
    </row>
    <row r="338" spans="5:6" x14ac:dyDescent="0.25">
      <c r="E338" s="52"/>
      <c r="F338" s="52"/>
    </row>
    <row r="339" spans="5:6" x14ac:dyDescent="0.25">
      <c r="E339" s="52"/>
      <c r="F339" s="52"/>
    </row>
    <row r="340" spans="5:6" x14ac:dyDescent="0.25">
      <c r="E340" s="52"/>
      <c r="F340" s="52"/>
    </row>
    <row r="341" spans="5:6" x14ac:dyDescent="0.25">
      <c r="E341" s="52"/>
      <c r="F341" s="52"/>
    </row>
  </sheetData>
  <sheetProtection algorithmName="SHA-512" hashValue="ee5QDoj45afs6yVkic985yy0+nqM442Tp4Gtdkn1QY4E0KDbdQDLgQeNm/0lS4Y1eURiBkJ8Agv+egICW6cdvg==" saltValue="CUq2MCmWJZJKe0yp1e0wSA==" spinCount="100000" sheet="1" objects="1" scenarios="1" selectLockedCells="1"/>
  <mergeCells count="17">
    <mergeCell ref="A1:D1"/>
    <mergeCell ref="A7:D7"/>
    <mergeCell ref="E65:F65"/>
    <mergeCell ref="E101:F101"/>
    <mergeCell ref="E161:F161"/>
    <mergeCell ref="A11:D11"/>
    <mergeCell ref="A13:D21"/>
    <mergeCell ref="A9:D9"/>
    <mergeCell ref="A23:D23"/>
    <mergeCell ref="A25:D26"/>
    <mergeCell ref="E128:F128"/>
    <mergeCell ref="E171:F171"/>
    <mergeCell ref="E214:F214"/>
    <mergeCell ref="E30:F30"/>
    <mergeCell ref="E32:F32"/>
    <mergeCell ref="E82:F82"/>
    <mergeCell ref="E90:F90"/>
  </mergeCells>
  <phoneticPr fontId="8" type="noConversion"/>
  <pageMargins left="0.39370078740157483" right="0.39370078740157483" top="0.39370078740157483" bottom="0.39370078740157483" header="0.31496062992125984" footer="0.19685039370078741"/>
  <pageSetup paperSize="9" orientation="portrait" r:id="rId1"/>
  <headerFooter>
    <oddFooter>&amp;R&amp;"Arial,Obyčejné"&amp;8Stránka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</dc:creator>
  <cp:lastModifiedBy>Renáta Bendová</cp:lastModifiedBy>
  <cp:lastPrinted>2023-09-25T15:40:46Z</cp:lastPrinted>
  <dcterms:created xsi:type="dcterms:W3CDTF">2019-11-20T12:54:33Z</dcterms:created>
  <dcterms:modified xsi:type="dcterms:W3CDTF">2024-04-24T12:31:56Z</dcterms:modified>
</cp:coreProperties>
</file>